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5720" windowHeight="9885" tabRatio="209" activeTab="0"/>
  </bookViews>
  <sheets>
    <sheet name="SBA-CASH" sheetId="1" r:id="rId1"/>
  </sheets>
  <definedNames>
    <definedName name="ALL">'SBA-CASH'!$A$1:$Y$56</definedName>
    <definedName name="CASH_FLOW">'SBA-CASH'!$A$1:$P$56</definedName>
    <definedName name="INCOME">'SBA-CASH'!$R$1:$Y$57</definedName>
    <definedName name="_xlnm.Print_Area" localSheetId="0">'SBA-CASH'!$A$1:$Z$61</definedName>
    <definedName name="_xlnm.Print_Area">'SBA-CASH'!$A$1:$Y$61</definedName>
  </definedNames>
  <calcPr fullCalcOnLoad="1"/>
</workbook>
</file>

<file path=xl/sharedStrings.xml><?xml version="1.0" encoding="utf-8"?>
<sst xmlns="http://schemas.openxmlformats.org/spreadsheetml/2006/main" count="478" uniqueCount="139">
  <si>
    <t>预测现金流量-SBA表格1107</t>
  </si>
  <si>
    <t>两年收益估计预测和预报</t>
  </si>
  <si>
    <t>=</t>
  </si>
  <si>
    <t>公司名称：</t>
  </si>
  <si>
    <t>编制日期：</t>
  </si>
  <si>
    <t>您的投资</t>
  </si>
  <si>
    <t>第1年</t>
  </si>
  <si>
    <t>第2年</t>
  </si>
  <si>
    <t>减去启动成本</t>
  </si>
  <si>
    <t xml:space="preserve">  ------------------------------</t>
  </si>
  <si>
    <t>借入资金</t>
  </si>
  <si>
    <t>余额</t>
  </si>
  <si>
    <t/>
  </si>
  <si>
    <t xml:space="preserve">          $</t>
  </si>
  <si>
    <t xml:space="preserve">      %</t>
  </si>
  <si>
    <t>------------------------------------------------</t>
  </si>
  <si>
    <t xml:space="preserve"> ---------------- </t>
  </si>
  <si>
    <t xml:space="preserve">   --------- </t>
  </si>
  <si>
    <t>月</t>
  </si>
  <si>
    <t>第1月</t>
  </si>
  <si>
    <t>第2月</t>
  </si>
  <si>
    <t>第3月</t>
  </si>
  <si>
    <t>第4月</t>
  </si>
  <si>
    <t>第5月</t>
  </si>
  <si>
    <t>第6月</t>
  </si>
  <si>
    <t>第7月</t>
  </si>
  <si>
    <t>第8月</t>
  </si>
  <si>
    <t>第9月</t>
  </si>
  <si>
    <t>第10月</t>
  </si>
  <si>
    <t>第11月</t>
  </si>
  <si>
    <t>第12月</t>
  </si>
  <si>
    <t>总计</t>
  </si>
  <si>
    <t>总收讫</t>
  </si>
  <si>
    <t>已售商品成本</t>
  </si>
  <si>
    <t>期初现金</t>
  </si>
  <si>
    <t xml:space="preserve">    期初库存</t>
  </si>
  <si>
    <t>销售额：</t>
  </si>
  <si>
    <t xml:space="preserve">      </t>
  </si>
  <si>
    <t xml:space="preserve">    材料－已售商品成本</t>
  </si>
  <si>
    <t xml:space="preserve">    直接人工</t>
  </si>
  <si>
    <t xml:space="preserve">    分包成本</t>
  </si>
  <si>
    <t xml:space="preserve">    购买</t>
  </si>
  <si>
    <t>可用现金总计</t>
  </si>
  <si>
    <t xml:space="preserve">    管理费用</t>
  </si>
  <si>
    <t xml:space="preserve">    减去期末库存</t>
  </si>
  <si>
    <t>占销售额的___％</t>
  </si>
  <si>
    <t>已售商品成本总计</t>
  </si>
  <si>
    <t>薪资</t>
  </si>
  <si>
    <t>薪资税和其他负债</t>
  </si>
  <si>
    <t>总利润</t>
  </si>
  <si>
    <t>执照</t>
  </si>
  <si>
    <t>费用</t>
  </si>
  <si>
    <t>耗材</t>
  </si>
  <si>
    <t xml:space="preserve"> </t>
  </si>
  <si>
    <t>设备保留</t>
  </si>
  <si>
    <t xml:space="preserve">    薪资</t>
  </si>
  <si>
    <t>广告</t>
  </si>
  <si>
    <t xml:space="preserve">    薪资税和负债</t>
  </si>
  <si>
    <t>有线电视</t>
  </si>
  <si>
    <t xml:space="preserve">    会计和法律</t>
  </si>
  <si>
    <t>会计和法律</t>
  </si>
  <si>
    <t xml:space="preserve">    广告</t>
  </si>
  <si>
    <t>租金</t>
  </si>
  <si>
    <t xml:space="preserve">    租金</t>
  </si>
  <si>
    <t>电话</t>
  </si>
  <si>
    <t xml:space="preserve">    折旧</t>
  </si>
  <si>
    <t>公用事业</t>
  </si>
  <si>
    <t xml:space="preserve">    耗材</t>
  </si>
  <si>
    <t>保险</t>
  </si>
  <si>
    <t xml:space="preserve">    公用事业</t>
  </si>
  <si>
    <t>税（非薪资）</t>
  </si>
  <si>
    <t xml:space="preserve">    电话</t>
  </si>
  <si>
    <t>定期贷款利息</t>
  </si>
  <si>
    <t xml:space="preserve">    利息</t>
  </si>
  <si>
    <t>其他费用</t>
  </si>
  <si>
    <t xml:space="preserve">    设备保留</t>
  </si>
  <si>
    <t xml:space="preserve">    税</t>
  </si>
  <si>
    <t>总费用</t>
  </si>
  <si>
    <t xml:space="preserve">    保险</t>
  </si>
  <si>
    <t>现金总额减去费用</t>
  </si>
  <si>
    <t xml:space="preserve">    其他</t>
  </si>
  <si>
    <t>减去业主取款</t>
  </si>
  <si>
    <t xml:space="preserve">    总费用</t>
  </si>
  <si>
    <t>减去定期贷款本金</t>
  </si>
  <si>
    <t>净利润</t>
  </si>
  <si>
    <t>减去其他贷款还款</t>
  </si>
  <si>
    <t>减：联邦所得税（估计）</t>
  </si>
  <si>
    <t>减：州所得税（估计）</t>
  </si>
  <si>
    <t>期末现金</t>
  </si>
  <si>
    <t xml:space="preserve"> ======== </t>
  </si>
  <si>
    <t xml:space="preserve"> ========= </t>
  </si>
  <si>
    <t>税后净利润</t>
  </si>
  <si>
    <t>减：业主取款</t>
  </si>
  <si>
    <t>偿债：</t>
  </si>
  <si>
    <t xml:space="preserve">金额  </t>
  </si>
  <si>
    <t xml:space="preserve">利息  </t>
  </si>
  <si>
    <t xml:space="preserve">期（年）  </t>
  </si>
  <si>
    <t xml:space="preserve">每月付款 </t>
  </si>
  <si>
    <t>启动成本</t>
  </si>
  <si>
    <t>期初库存</t>
  </si>
  <si>
    <t>设备</t>
  </si>
  <si>
    <t>剩余净利润</t>
  </si>
  <si>
    <t>首次抵押</t>
  </si>
  <si>
    <t>家具和固定装置</t>
  </si>
  <si>
    <t xml:space="preserve">     用于贷款还款</t>
  </si>
  <si>
    <t xml:space="preserve">   ===== </t>
  </si>
  <si>
    <t>二次抵押</t>
  </si>
  <si>
    <t>印刷材料</t>
  </si>
  <si>
    <t>三次抵押</t>
  </si>
  <si>
    <t>租赁押金</t>
  </si>
  <si>
    <t>标牌</t>
  </si>
  <si>
    <t>营运资金</t>
  </si>
  <si>
    <t>偿债总计：</t>
  </si>
  <si>
    <t>启动广告</t>
  </si>
  <si>
    <t>联邦税查询表</t>
  </si>
  <si>
    <t xml:space="preserve">     税金（$）</t>
  </si>
  <si>
    <t xml:space="preserve"> 净利润</t>
  </si>
  <si>
    <t xml:space="preserve"> 税率（％）</t>
  </si>
  <si>
    <t xml:space="preserve">  税金（$）</t>
  </si>
  <si>
    <t>摊销时间表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</si>
  <si>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</si>
  <si>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</si>
  <si>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</si>
  <si>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</si>
  <si>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</si>
  <si>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</si>
  <si>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</si>
  <si>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</si>
  <si>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</si>
  <si>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</si>
  <si>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</si>
  <si>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</si>
  <si>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--------</t>
  </si>
  <si>
    <t>本金</t>
  </si>
  <si>
    <t>利息</t>
  </si>
  <si>
    <t>期限</t>
  </si>
  <si>
    <t>月付款</t>
  </si>
  <si>
    <t xml:space="preserve">  </t>
  </si>
  <si>
    <t>每月贷款总还款额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</si>
</sst>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;\(#,##0\)"/>
    <numFmt numFmtId="169" formatCode="mmm\-d\-yy"/>
    <numFmt numFmtId="170" formatCode="#,##0.0\ ;\(#,##0.0\)"/>
    <numFmt numFmtId="171" formatCode="#,##0.00\ ;\(#,##0.00\)"/>
  </numFmts>
  <fonts count="37">
    <font>
      <sz val="10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18" fillId="0" borderId="0" xfId="0" applyNumberFormat="1" applyFont="1" applyAlignment="1">
      <alignment horizontal="centerContinuous"/>
    </xf>
    <xf numFmtId="168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168" fontId="19" fillId="0" borderId="0" xfId="0" applyNumberFormat="1" applyFont="1" applyAlignment="1">
      <alignment/>
    </xf>
    <xf numFmtId="168" fontId="19" fillId="0" borderId="0" xfId="0" applyNumberFormat="1" applyFont="1" applyBorder="1" applyAlignment="1">
      <alignment horizontal="fill"/>
    </xf>
    <xf numFmtId="168" fontId="19" fillId="0" borderId="0" xfId="0" applyNumberFormat="1" applyFont="1" applyBorder="1" applyAlignment="1" quotePrefix="1">
      <alignment horizontal="fill"/>
    </xf>
    <xf numFmtId="168" fontId="19" fillId="0" borderId="0" xfId="0" applyNumberFormat="1" applyFont="1" applyAlignment="1">
      <alignment horizontal="fill"/>
    </xf>
    <xf numFmtId="0" fontId="19" fillId="0" borderId="0" xfId="0" applyFont="1" applyAlignment="1">
      <alignment/>
    </xf>
    <xf numFmtId="168" fontId="18" fillId="0" borderId="0" xfId="0" applyNumberFormat="1" applyFont="1" applyAlignment="1">
      <alignment horizontal="right"/>
    </xf>
    <xf numFmtId="168" fontId="18" fillId="0" borderId="0" xfId="0" applyNumberFormat="1" applyFont="1" applyAlignment="1" applyProtection="1">
      <alignment horizontal="left"/>
      <protection locked="0"/>
    </xf>
    <xf numFmtId="168" fontId="19" fillId="0" borderId="0" xfId="0" applyNumberFormat="1" applyFont="1" applyAlignment="1">
      <alignment horizontal="right"/>
    </xf>
    <xf numFmtId="169" fontId="19" fillId="0" borderId="0" xfId="0" applyNumberFormat="1" applyFont="1" applyAlignment="1" applyProtection="1">
      <alignment horizontal="left"/>
      <protection locked="0"/>
    </xf>
    <xf numFmtId="168" fontId="19" fillId="0" borderId="0" xfId="0" applyNumberFormat="1" applyFont="1" applyAlignment="1">
      <alignment horizontal="left"/>
    </xf>
    <xf numFmtId="168" fontId="19" fillId="0" borderId="0" xfId="0" applyNumberFormat="1" applyFont="1" applyAlignment="1" quotePrefix="1">
      <alignment horizontal="centerContinuous"/>
    </xf>
    <xf numFmtId="168" fontId="19" fillId="0" borderId="0" xfId="0" applyNumberFormat="1" applyFont="1" applyAlignment="1">
      <alignment/>
    </xf>
    <xf numFmtId="168" fontId="19" fillId="0" borderId="0" xfId="0" applyNumberFormat="1" applyFont="1" applyAlignment="1" quotePrefix="1">
      <alignment horizontal="left"/>
    </xf>
    <xf numFmtId="168" fontId="19" fillId="0" borderId="0" xfId="0" applyNumberFormat="1" applyFont="1" applyAlignment="1">
      <alignment horizontal="left"/>
    </xf>
    <xf numFmtId="168" fontId="19" fillId="0" borderId="0" xfId="0" applyNumberFormat="1" applyFont="1" applyAlignment="1" quotePrefix="1">
      <alignment horizontal="right"/>
    </xf>
    <xf numFmtId="168" fontId="19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left"/>
    </xf>
    <xf numFmtId="170" fontId="19" fillId="0" borderId="0" xfId="0" applyNumberFormat="1" applyFont="1" applyAlignment="1">
      <alignment/>
    </xf>
    <xf numFmtId="168" fontId="19" fillId="0" borderId="0" xfId="0" applyNumberFormat="1" applyFont="1" applyAlignment="1" applyProtection="1">
      <alignment/>
      <protection locked="0"/>
    </xf>
    <xf numFmtId="168" fontId="18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39" fontId="19" fillId="0" borderId="0" xfId="0" applyNumberFormat="1" applyFont="1" applyAlignment="1">
      <alignment/>
    </xf>
    <xf numFmtId="168" fontId="19" fillId="0" borderId="0" xfId="0" applyNumberFormat="1" applyFont="1" applyAlignment="1" applyProtection="1" quotePrefix="1">
      <alignment horizontal="right"/>
      <protection locked="0"/>
    </xf>
    <xf numFmtId="168" fontId="19" fillId="0" borderId="10" xfId="0" applyNumberFormat="1" applyFont="1" applyBorder="1" applyAlignment="1">
      <alignment/>
    </xf>
    <xf numFmtId="168" fontId="0" fillId="0" borderId="0" xfId="0" applyNumberFormat="1" applyAlignment="1">
      <alignment horizontal="left"/>
    </xf>
    <xf numFmtId="168" fontId="0" fillId="0" borderId="10" xfId="0" applyNumberFormat="1" applyBorder="1" applyAlignment="1">
      <alignment/>
    </xf>
    <xf numFmtId="168" fontId="18" fillId="0" borderId="0" xfId="0" applyNumberFormat="1" applyFont="1" applyAlignment="1">
      <alignment/>
    </xf>
    <xf numFmtId="171" fontId="19" fillId="0" borderId="0" xfId="0" applyNumberFormat="1" applyFont="1" applyAlignment="1">
      <alignment/>
    </xf>
    <xf numFmtId="171" fontId="19" fillId="0" borderId="0" xfId="0" applyNumberFormat="1" applyFont="1" applyAlignment="1" applyProtection="1">
      <alignment/>
      <protection locked="0"/>
    </xf>
    <xf numFmtId="168" fontId="19" fillId="0" borderId="11" xfId="0" applyNumberFormat="1" applyFont="1" applyBorder="1" applyAlignment="1">
      <alignment/>
    </xf>
    <xf numFmtId="168" fontId="19" fillId="0" borderId="0" xfId="0" applyNumberFormat="1" applyFont="1" applyAlignment="1" applyProtection="1">
      <alignment horizontal="left"/>
      <protection locked="0"/>
    </xf>
    <xf numFmtId="168" fontId="19" fillId="0" borderId="12" xfId="0" applyNumberFormat="1" applyFont="1" applyBorder="1" applyAlignment="1">
      <alignment/>
    </xf>
    <xf numFmtId="1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defaultGridColor="0" view="pageBreakPreview" zoomScaleNormal="75" zoomScaleSheetLayoutView="100" zoomScalePageLayoutView="0" colorId="12" workbookViewId="0" topLeftCell="A1">
      <selection activeCell="D3" sqref="D3"/>
    </sheetView>
  </sheetViews>
  <sheetFormatPr defaultColWidth="9.75390625" defaultRowHeight="12.75"/>
  <cols>
    <col min="1" max="2" width="10.25390625" style="1" customWidth="1"/>
    <col min="3" max="3" width="9.375" style="1" customWidth="1"/>
    <col min="4" max="4" width="10.25390625" style="1" customWidth="1"/>
    <col min="5" max="15" width="9.75390625" style="1" customWidth="1"/>
    <col min="16" max="16" width="11.75390625" style="1" customWidth="1"/>
    <col min="17" max="17" width="11.375" style="1" customWidth="1"/>
    <col min="18" max="18" width="8.625" style="1" customWidth="1"/>
    <col min="19" max="19" width="9.125" style="1" customWidth="1"/>
    <col min="20" max="20" width="8.125" style="1" customWidth="1"/>
    <col min="21" max="21" width="11.75390625" style="1" customWidth="1"/>
    <col min="22" max="22" width="8.375" style="1" customWidth="1"/>
    <col min="23" max="23" width="7.125" style="1" customWidth="1"/>
    <col min="24" max="24" width="8.625" style="1" customWidth="1"/>
    <col min="25" max="25" width="8.375" style="1" customWidth="1"/>
    <col min="26" max="26" width="11.375" style="1" customWidth="1"/>
    <col min="27" max="16384" width="9.75390625" style="1" customWidth="1"/>
  </cols>
  <sheetData>
    <row r="1" spans="1:26" ht="12.75">
      <c r="A1" s="2" t="s">
        <v>0</v>
      </c>
      <c r="B1" s="3"/>
      <c r="C1" s="4"/>
      <c r="D1" s="4"/>
      <c r="E1" s="3"/>
      <c r="F1" s="3"/>
      <c r="G1" s="3"/>
      <c r="H1" s="3"/>
      <c r="I1" s="2"/>
      <c r="J1" s="3"/>
      <c r="K1" s="4"/>
      <c r="L1" s="3"/>
      <c r="M1" s="3"/>
      <c r="N1" s="3"/>
      <c r="O1" s="3"/>
      <c r="P1" s="3"/>
      <c r="Q1" s="5"/>
      <c r="R1" s="2" t="s">
        <v>1</v>
      </c>
      <c r="S1" s="2"/>
      <c r="T1" s="2"/>
      <c r="U1" s="2"/>
      <c r="V1" s="2"/>
      <c r="W1" s="2"/>
      <c r="X1" s="2"/>
      <c r="Y1" s="2"/>
      <c r="Z1" s="5"/>
    </row>
    <row r="2" spans="1:26" ht="12.75">
      <c r="A2" s="7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 t="s">
        <v>2</v>
      </c>
      <c r="S2" s="6"/>
      <c r="T2" s="6"/>
      <c r="U2" s="6"/>
      <c r="V2" s="6"/>
      <c r="W2" s="6"/>
      <c r="X2" s="6"/>
      <c r="Y2" s="8"/>
      <c r="Z2" s="5"/>
    </row>
    <row r="3" spans="1:26" ht="12.75">
      <c r="A3" s="5"/>
      <c r="B3" s="9"/>
      <c r="C3" s="10" t="s">
        <v>3</v>
      </c>
      <c r="D3" s="1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"/>
      <c r="S3" s="5"/>
      <c r="T3" s="10" t="s">
        <v>3</v>
      </c>
      <c r="U3" s="11">
        <f>D3</f>
        <v>0</v>
      </c>
      <c r="V3" s="5"/>
      <c r="W3" s="5"/>
      <c r="X3" s="5"/>
      <c r="Y3" s="5"/>
      <c r="Z3" s="5"/>
    </row>
    <row r="4" spans="1:26" ht="12.75">
      <c r="A4" s="5"/>
      <c r="B4" s="9"/>
      <c r="C4" s="12" t="s">
        <v>4</v>
      </c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9"/>
      <c r="S4" s="9"/>
      <c r="T4" s="12" t="s">
        <v>4</v>
      </c>
      <c r="U4" s="13">
        <f>D4</f>
        <v>0</v>
      </c>
      <c r="V4" s="5"/>
      <c r="W4" s="5"/>
      <c r="X4" s="5"/>
      <c r="Y4" s="5"/>
      <c r="Z4" s="5"/>
    </row>
    <row r="5" spans="1:26" ht="12.75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7" t="s">
        <v>2</v>
      </c>
      <c r="S5" s="6"/>
      <c r="T5" s="6"/>
      <c r="U5" s="6"/>
      <c r="V5" s="6"/>
      <c r="W5" s="6"/>
      <c r="X5" s="6"/>
      <c r="Y5" s="8"/>
      <c r="Z5" s="5"/>
    </row>
    <row r="6" spans="1:26" ht="12.75">
      <c r="A6" s="14" t="s">
        <v>5</v>
      </c>
      <c r="B6" s="5"/>
      <c r="C6" s="5"/>
      <c r="D6" s="1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5" t="s">
        <v>6</v>
      </c>
      <c r="V6" s="3"/>
      <c r="W6" s="5"/>
      <c r="X6" s="3" t="s">
        <v>7</v>
      </c>
      <c r="Y6" s="3"/>
      <c r="Z6" s="5"/>
    </row>
    <row r="7" spans="1:26" ht="12.75">
      <c r="A7" s="14" t="s">
        <v>8</v>
      </c>
      <c r="B7" s="5"/>
      <c r="C7" s="5"/>
      <c r="D7" s="16">
        <f>P61</f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7" t="s">
        <v>9</v>
      </c>
      <c r="V7" s="14"/>
      <c r="W7" s="5"/>
      <c r="X7" s="17" t="s">
        <v>9</v>
      </c>
      <c r="Y7" s="14"/>
      <c r="Z7" s="5"/>
    </row>
    <row r="8" spans="1:26" ht="12.75">
      <c r="A8" s="18" t="s">
        <v>10</v>
      </c>
      <c r="B8" s="18"/>
      <c r="C8" s="5"/>
      <c r="D8" s="1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4"/>
      <c r="V8" s="14"/>
      <c r="W8" s="5"/>
      <c r="X8" s="14"/>
      <c r="Y8" s="14"/>
      <c r="Z8" s="5"/>
    </row>
    <row r="9" spans="1:26" ht="12.75">
      <c r="A9" s="14" t="s">
        <v>11</v>
      </c>
      <c r="B9" s="5"/>
      <c r="C9" s="5"/>
      <c r="D9" s="5">
        <f>D6-D7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4" t="s">
        <v>12</v>
      </c>
      <c r="Q9" s="5"/>
      <c r="R9" s="5"/>
      <c r="S9" s="5"/>
      <c r="T9" s="5"/>
      <c r="U9" s="14" t="s">
        <v>13</v>
      </c>
      <c r="V9" s="17" t="s">
        <v>14</v>
      </c>
      <c r="W9" s="5"/>
      <c r="X9" s="14" t="s">
        <v>13</v>
      </c>
      <c r="Y9" s="17" t="s">
        <v>14</v>
      </c>
      <c r="Z9" s="5"/>
    </row>
    <row r="10" spans="1:26" ht="12.75">
      <c r="A10" s="17" t="s">
        <v>15</v>
      </c>
      <c r="B10" s="9"/>
      <c r="C10" s="9"/>
      <c r="D10" s="19" t="s">
        <v>16</v>
      </c>
      <c r="E10" s="19" t="s">
        <v>16</v>
      </c>
      <c r="F10" s="19" t="s">
        <v>16</v>
      </c>
      <c r="G10" s="19" t="s">
        <v>16</v>
      </c>
      <c r="H10" s="19" t="s">
        <v>16</v>
      </c>
      <c r="I10" s="19" t="s">
        <v>16</v>
      </c>
      <c r="J10" s="19" t="s">
        <v>16</v>
      </c>
      <c r="K10" s="19" t="s">
        <v>16</v>
      </c>
      <c r="L10" s="19" t="s">
        <v>16</v>
      </c>
      <c r="M10" s="19" t="s">
        <v>16</v>
      </c>
      <c r="N10" s="19" t="s">
        <v>16</v>
      </c>
      <c r="O10" s="19" t="s">
        <v>16</v>
      </c>
      <c r="P10" s="19" t="s">
        <v>16</v>
      </c>
      <c r="Q10" s="5"/>
      <c r="R10" s="5"/>
      <c r="S10" s="5"/>
      <c r="T10" s="5"/>
      <c r="U10" s="19" t="s">
        <v>16</v>
      </c>
      <c r="V10" s="19" t="s">
        <v>17</v>
      </c>
      <c r="W10" s="5"/>
      <c r="X10" s="19" t="s">
        <v>16</v>
      </c>
      <c r="Y10" s="19" t="s">
        <v>17</v>
      </c>
      <c r="Z10" s="5"/>
    </row>
    <row r="11" spans="1:26" ht="12" customHeight="1">
      <c r="A11" s="14" t="s">
        <v>18</v>
      </c>
      <c r="B11" s="9"/>
      <c r="C11" s="9"/>
      <c r="D11" s="20" t="s">
        <v>19</v>
      </c>
      <c r="E11" s="20" t="s">
        <v>20</v>
      </c>
      <c r="F11" s="20" t="s">
        <v>21</v>
      </c>
      <c r="G11" s="20" t="s">
        <v>22</v>
      </c>
      <c r="H11" s="20" t="s">
        <v>23</v>
      </c>
      <c r="I11" s="20" t="s">
        <v>24</v>
      </c>
      <c r="J11" s="20" t="s">
        <v>25</v>
      </c>
      <c r="K11" s="20" t="s">
        <v>26</v>
      </c>
      <c r="L11" s="20" t="s">
        <v>27</v>
      </c>
      <c r="M11" s="20" t="s">
        <v>28</v>
      </c>
      <c r="N11" s="20" t="s">
        <v>29</v>
      </c>
      <c r="O11" s="20" t="s">
        <v>30</v>
      </c>
      <c r="P11" s="20" t="s">
        <v>31</v>
      </c>
      <c r="Q11" s="5"/>
      <c r="R11" s="21" t="s">
        <v>32</v>
      </c>
      <c r="S11" s="5"/>
      <c r="T11" s="5"/>
      <c r="U11" s="5">
        <f>(P19)</f>
        <v>0</v>
      </c>
      <c r="V11" s="22">
        <v>100</v>
      </c>
      <c r="W11" s="5"/>
      <c r="X11" s="23">
        <f>U11+(U11*0.15)</f>
        <v>0</v>
      </c>
      <c r="Y11" s="22">
        <v>100</v>
      </c>
      <c r="Z11" s="5"/>
    </row>
    <row r="12" spans="1:26" ht="12.75">
      <c r="A12" s="17" t="s">
        <v>15</v>
      </c>
      <c r="B12" s="9"/>
      <c r="C12" s="9"/>
      <c r="D12" s="19" t="s">
        <v>16</v>
      </c>
      <c r="E12" s="19" t="s">
        <v>16</v>
      </c>
      <c r="F12" s="19" t="s">
        <v>16</v>
      </c>
      <c r="G12" s="19" t="s">
        <v>16</v>
      </c>
      <c r="H12" s="19" t="s">
        <v>16</v>
      </c>
      <c r="I12" s="19" t="s">
        <v>16</v>
      </c>
      <c r="J12" s="19" t="s">
        <v>16</v>
      </c>
      <c r="K12" s="19" t="s">
        <v>16</v>
      </c>
      <c r="L12" s="19" t="s">
        <v>16</v>
      </c>
      <c r="M12" s="19" t="s">
        <v>16</v>
      </c>
      <c r="N12" s="19" t="s">
        <v>16</v>
      </c>
      <c r="O12" s="19" t="s">
        <v>16</v>
      </c>
      <c r="P12" s="19" t="s">
        <v>16</v>
      </c>
      <c r="Q12" s="5"/>
      <c r="R12" s="14" t="s">
        <v>33</v>
      </c>
      <c r="S12" s="5"/>
      <c r="T12" s="5"/>
      <c r="U12" s="5"/>
      <c r="V12" s="22"/>
      <c r="W12" s="5"/>
      <c r="X12" s="5"/>
      <c r="Y12" s="22"/>
      <c r="Z12" s="5"/>
    </row>
    <row r="13" spans="1:26" ht="12.75">
      <c r="A13" s="21" t="s">
        <v>34</v>
      </c>
      <c r="B13" s="5"/>
      <c r="C13" s="5"/>
      <c r="D13" s="5">
        <f>D9</f>
        <v>0</v>
      </c>
      <c r="E13" s="5">
        <f aca="true" t="shared" si="0" ref="E13:O13">D52</f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>D13</f>
        <v>0</v>
      </c>
      <c r="Q13" s="5"/>
      <c r="R13" s="14" t="s">
        <v>35</v>
      </c>
      <c r="S13" s="5"/>
      <c r="T13" s="5"/>
      <c r="U13" s="5"/>
      <c r="V13" s="22" t="e">
        <f>((U13/U11)*100)</f>
        <v>#DIV/0!</v>
      </c>
      <c r="W13" s="5"/>
      <c r="X13" s="5" t="e">
        <f>((X11*V13)/100)</f>
        <v>#DIV/0!</v>
      </c>
      <c r="Y13" s="22" t="e">
        <f>((X13/X11)*100)</f>
        <v>#DIV/0!</v>
      </c>
      <c r="Z13" s="5"/>
    </row>
    <row r="14" spans="1:26" ht="12.75">
      <c r="A14" s="24" t="s">
        <v>36</v>
      </c>
      <c r="B14" s="2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4"/>
      <c r="S14" s="5"/>
      <c r="T14" s="5"/>
      <c r="U14" s="5"/>
      <c r="V14" s="22"/>
      <c r="W14" s="5"/>
      <c r="X14" s="5"/>
      <c r="Y14" s="22"/>
      <c r="Z14" s="5"/>
    </row>
    <row r="15" spans="1:26" ht="12.75">
      <c r="A15" s="18"/>
      <c r="B15" s="1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f aca="true" t="shared" si="1" ref="P15:P21">SUM(D15:O15)</f>
        <v>0</v>
      </c>
      <c r="Q15" s="5"/>
      <c r="R15" s="14"/>
      <c r="S15" s="5"/>
      <c r="T15" s="5"/>
      <c r="U15" s="5"/>
      <c r="V15" s="22"/>
      <c r="W15" s="5"/>
      <c r="X15" s="5"/>
      <c r="Y15" s="22"/>
      <c r="Z15" s="5"/>
    </row>
    <row r="16" spans="1:26" s="25" customFormat="1" ht="12.75">
      <c r="A16" s="2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5">
        <f t="shared" si="1"/>
        <v>0</v>
      </c>
      <c r="Q16" s="28"/>
      <c r="R16" s="26"/>
      <c r="S16" s="28"/>
      <c r="T16" s="28"/>
      <c r="U16" s="28"/>
      <c r="V16" s="28"/>
      <c r="W16" s="28"/>
      <c r="X16" s="28"/>
      <c r="Y16" s="28"/>
      <c r="Z16" s="28"/>
    </row>
    <row r="17" spans="1:26" s="25" customFormat="1" ht="12.75">
      <c r="A17" s="27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5">
        <f t="shared" si="1"/>
        <v>0</v>
      </c>
      <c r="Q17" s="28"/>
      <c r="R17" s="26"/>
      <c r="S17" s="28"/>
      <c r="T17" s="28"/>
      <c r="U17" s="28"/>
      <c r="V17" s="28"/>
      <c r="W17" s="28"/>
      <c r="X17" s="28"/>
      <c r="Y17" s="28"/>
      <c r="Z17" s="28"/>
    </row>
    <row r="18" spans="1:26" s="25" customFormat="1" ht="12.75">
      <c r="A18" s="27" t="s">
        <v>37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5">
        <f t="shared" si="1"/>
        <v>0</v>
      </c>
      <c r="Q18" s="28"/>
      <c r="R18" s="26"/>
      <c r="S18" s="28"/>
      <c r="T18" s="28"/>
      <c r="U18" s="28"/>
      <c r="V18" s="28"/>
      <c r="W18" s="28"/>
      <c r="X18" s="28"/>
      <c r="Y18" s="28"/>
      <c r="Z18" s="28"/>
    </row>
    <row r="19" spans="1:26" ht="12.75">
      <c r="A19" s="18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 t="shared" si="1"/>
        <v>0</v>
      </c>
      <c r="Q19" s="5"/>
      <c r="R19" s="14" t="s">
        <v>38</v>
      </c>
      <c r="S19" s="5"/>
      <c r="T19" s="5"/>
      <c r="U19" s="5">
        <f>P25</f>
        <v>0</v>
      </c>
      <c r="V19" s="22" t="e">
        <f>((U19/U11)*100)</f>
        <v>#DIV/0!</v>
      </c>
      <c r="W19" s="5"/>
      <c r="X19" s="5" t="e">
        <f>((X11*V19)/100)</f>
        <v>#DIV/0!</v>
      </c>
      <c r="Y19" s="22" t="e">
        <f>((X19/X11)*100)</f>
        <v>#DIV/0!</v>
      </c>
      <c r="Z19" s="5"/>
    </row>
    <row r="20" spans="1:26" ht="12.75">
      <c r="A20" s="18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"/>
        <v>0</v>
      </c>
      <c r="Q20" s="5"/>
      <c r="R20" s="14" t="s">
        <v>39</v>
      </c>
      <c r="S20" s="5"/>
      <c r="T20" s="5"/>
      <c r="U20" s="5"/>
      <c r="V20" s="22" t="e">
        <f>((U20/U11)*100)</f>
        <v>#DIV/0!</v>
      </c>
      <c r="W20" s="5"/>
      <c r="X20" s="5" t="e">
        <f>((X11*V20)/100)</f>
        <v>#DIV/0!</v>
      </c>
      <c r="Y20" s="22" t="e">
        <f>((X20/X11)*100)</f>
        <v>#DIV/0!</v>
      </c>
      <c r="Z20" s="5"/>
    </row>
    <row r="21" spans="1:26" ht="12.75">
      <c r="A21" s="18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1"/>
        <v>0</v>
      </c>
      <c r="Q21" s="5"/>
      <c r="R21" s="14" t="s">
        <v>40</v>
      </c>
      <c r="S21" s="5"/>
      <c r="T21" s="5"/>
      <c r="U21" s="5"/>
      <c r="V21" s="22" t="e">
        <f>((U21/U11)*100)</f>
        <v>#DIV/0!</v>
      </c>
      <c r="W21" s="5"/>
      <c r="X21" s="5" t="e">
        <f>((X11*V21)/100)</f>
        <v>#DIV/0!</v>
      </c>
      <c r="Y21" s="22" t="e">
        <f>((X21/X11)*100)</f>
        <v>#DIV/0!</v>
      </c>
      <c r="Z21" s="5"/>
    </row>
    <row r="22" spans="1:26" ht="12.75">
      <c r="A22" s="17" t="s">
        <v>15</v>
      </c>
      <c r="B22" s="9"/>
      <c r="C22" s="9"/>
      <c r="D22" s="19" t="s">
        <v>16</v>
      </c>
      <c r="E22" s="19" t="s">
        <v>16</v>
      </c>
      <c r="F22" s="19" t="s">
        <v>16</v>
      </c>
      <c r="G22" s="19" t="s">
        <v>16</v>
      </c>
      <c r="H22" s="19" t="s">
        <v>16</v>
      </c>
      <c r="I22" s="19" t="s">
        <v>16</v>
      </c>
      <c r="J22" s="19" t="s">
        <v>16</v>
      </c>
      <c r="K22" s="19" t="s">
        <v>16</v>
      </c>
      <c r="L22" s="19" t="s">
        <v>16</v>
      </c>
      <c r="M22" s="19" t="s">
        <v>16</v>
      </c>
      <c r="N22" s="19" t="s">
        <v>16</v>
      </c>
      <c r="O22" s="19" t="s">
        <v>16</v>
      </c>
      <c r="P22" s="19" t="s">
        <v>16</v>
      </c>
      <c r="Q22" s="5"/>
      <c r="R22" s="14" t="s">
        <v>41</v>
      </c>
      <c r="S22" s="5"/>
      <c r="T22" s="5"/>
      <c r="U22" s="5"/>
      <c r="V22" s="22" t="e">
        <f>((U22/U11)*100)</f>
        <v>#DIV/0!</v>
      </c>
      <c r="W22" s="5"/>
      <c r="X22" s="5" t="e">
        <f>((X11*V22)/100)</f>
        <v>#DIV/0!</v>
      </c>
      <c r="Y22" s="22" t="e">
        <f>((X22/X11)*100)</f>
        <v>#DIV/0!</v>
      </c>
      <c r="Z22" s="5"/>
    </row>
    <row r="23" spans="1:26" ht="12.75">
      <c r="A23" s="21" t="s">
        <v>42</v>
      </c>
      <c r="B23" s="5"/>
      <c r="C23" s="5"/>
      <c r="D23" s="5"/>
      <c r="E23" s="5">
        <f aca="true" t="shared" si="2" ref="E23:O23">SUM(E21+E20+E19+E13)</f>
        <v>0</v>
      </c>
      <c r="F23" s="5">
        <f t="shared" si="2"/>
        <v>0</v>
      </c>
      <c r="G23" s="5">
        <f t="shared" si="2"/>
        <v>0</v>
      </c>
      <c r="H23" s="5">
        <f t="shared" si="2"/>
        <v>0</v>
      </c>
      <c r="I23" s="5">
        <f t="shared" si="2"/>
        <v>0</v>
      </c>
      <c r="J23" s="5">
        <f t="shared" si="2"/>
        <v>0</v>
      </c>
      <c r="K23" s="5">
        <f t="shared" si="2"/>
        <v>0</v>
      </c>
      <c r="L23" s="5">
        <f t="shared" si="2"/>
        <v>0</v>
      </c>
      <c r="M23" s="5">
        <f t="shared" si="2"/>
        <v>0</v>
      </c>
      <c r="N23" s="5">
        <f t="shared" si="2"/>
        <v>0</v>
      </c>
      <c r="O23" s="5">
        <f t="shared" si="2"/>
        <v>0</v>
      </c>
      <c r="P23" s="5">
        <f>SUM(P19:P21)+P13</f>
        <v>0</v>
      </c>
      <c r="Q23" s="5"/>
      <c r="R23" s="14" t="s">
        <v>43</v>
      </c>
      <c r="S23" s="5"/>
      <c r="T23" s="5"/>
      <c r="U23" s="5"/>
      <c r="V23" s="22" t="e">
        <f>((U23/U11)*100)</f>
        <v>#DIV/0!</v>
      </c>
      <c r="W23" s="5"/>
      <c r="X23" s="5" t="e">
        <f>((X11*V23)/100)</f>
        <v>#DIV/0!</v>
      </c>
      <c r="Y23" s="22" t="e">
        <f>((X23/X11)*100)</f>
        <v>#DIV/0!</v>
      </c>
      <c r="Z23" s="5"/>
    </row>
    <row r="24" spans="1:26" ht="12.75">
      <c r="A24" s="17" t="s">
        <v>15</v>
      </c>
      <c r="B24" s="9"/>
      <c r="C24" s="9"/>
      <c r="D24" s="19" t="s">
        <v>16</v>
      </c>
      <c r="E24" s="19" t="s">
        <v>16</v>
      </c>
      <c r="F24" s="19" t="s">
        <v>16</v>
      </c>
      <c r="G24" s="19" t="s">
        <v>16</v>
      </c>
      <c r="H24" s="19" t="s">
        <v>16</v>
      </c>
      <c r="I24" s="19" t="s">
        <v>16</v>
      </c>
      <c r="J24" s="19" t="s">
        <v>16</v>
      </c>
      <c r="K24" s="19" t="s">
        <v>16</v>
      </c>
      <c r="L24" s="19" t="s">
        <v>16</v>
      </c>
      <c r="M24" s="19" t="s">
        <v>16</v>
      </c>
      <c r="N24" s="19" t="s">
        <v>16</v>
      </c>
      <c r="O24" s="19" t="s">
        <v>16</v>
      </c>
      <c r="P24" s="19" t="s">
        <v>16</v>
      </c>
      <c r="Q24" s="5"/>
      <c r="R24" s="14" t="s">
        <v>44</v>
      </c>
      <c r="S24" s="5"/>
      <c r="T24" s="5"/>
      <c r="U24" s="5"/>
      <c r="V24" s="22" t="e">
        <f>((U24/U11)*100)</f>
        <v>#DIV/0!</v>
      </c>
      <c r="W24" s="5"/>
      <c r="X24" s="5" t="e">
        <f>((X11*V24)/100)</f>
        <v>#DIV/0!</v>
      </c>
      <c r="Y24" s="22" t="e">
        <f>((X24/X11)*100)</f>
        <v>#DIV/0!</v>
      </c>
      <c r="Z24" s="5"/>
    </row>
    <row r="25" spans="1:26" ht="12.75">
      <c r="A25" s="14" t="s">
        <v>33</v>
      </c>
      <c r="B25" s="5" t="s">
        <v>45</v>
      </c>
      <c r="C25" s="2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f aca="true" t="shared" si="3" ref="P25:P42">SUM(D25:O25)</f>
        <v>0</v>
      </c>
      <c r="Q25" s="5"/>
      <c r="R25" s="14" t="s">
        <v>46</v>
      </c>
      <c r="S25" s="5"/>
      <c r="T25" s="5"/>
      <c r="U25" s="5">
        <f>(SUM(U13:U23)-U24)</f>
        <v>0</v>
      </c>
      <c r="V25" s="22" t="e">
        <f>((U25/U11)*100)</f>
        <v>#DIV/0!</v>
      </c>
      <c r="W25" s="5"/>
      <c r="X25" s="5" t="e">
        <f>(SUM(X13:X23)-X24)</f>
        <v>#DIV/0!</v>
      </c>
      <c r="Y25" s="22" t="e">
        <f>((X25/X11)*100)</f>
        <v>#DIV/0!</v>
      </c>
      <c r="Z25" s="5"/>
    </row>
    <row r="26" spans="1:26" ht="12.75">
      <c r="A26" s="14" t="s">
        <v>47</v>
      </c>
      <c r="B26" s="5"/>
      <c r="C26" s="2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 t="shared" si="3"/>
        <v>0</v>
      </c>
      <c r="Q26" s="5"/>
      <c r="R26" s="5"/>
      <c r="S26" s="5"/>
      <c r="T26" s="5"/>
      <c r="U26" s="19" t="s">
        <v>16</v>
      </c>
      <c r="V26" s="19" t="s">
        <v>17</v>
      </c>
      <c r="W26" s="5"/>
      <c r="X26" s="19" t="s">
        <v>16</v>
      </c>
      <c r="Y26" s="19" t="s">
        <v>17</v>
      </c>
      <c r="Z26" s="5"/>
    </row>
    <row r="27" spans="1:26" ht="12.75">
      <c r="A27" s="14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f t="shared" si="3"/>
        <v>0</v>
      </c>
      <c r="Q27" s="5"/>
      <c r="R27" s="21" t="s">
        <v>49</v>
      </c>
      <c r="S27" s="5"/>
      <c r="T27" s="5"/>
      <c r="U27" s="5">
        <f>(U11-U25)</f>
        <v>0</v>
      </c>
      <c r="V27" s="22" t="e">
        <f>((U27/U11)*100)</f>
        <v>#DIV/0!</v>
      </c>
      <c r="W27" s="5"/>
      <c r="X27" s="5" t="e">
        <f>(X11-X25)</f>
        <v>#DIV/0!</v>
      </c>
      <c r="Y27" s="22" t="e">
        <f>((X27/X11)*100)</f>
        <v>#DIV/0!</v>
      </c>
      <c r="Z27" s="5"/>
    </row>
    <row r="28" spans="1:26" ht="12.75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3"/>
        <v>0</v>
      </c>
      <c r="Q28" s="5"/>
      <c r="R28" s="21"/>
      <c r="S28" s="5"/>
      <c r="T28" s="5"/>
      <c r="U28" s="5"/>
      <c r="V28" s="22"/>
      <c r="W28" s="5"/>
      <c r="X28" s="5"/>
      <c r="Y28" s="22"/>
      <c r="Z28" s="5"/>
    </row>
    <row r="29" spans="1:26" ht="12.75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3"/>
        <v>0</v>
      </c>
      <c r="Q29" s="5"/>
      <c r="R29" s="21"/>
      <c r="S29" s="5"/>
      <c r="T29" s="5"/>
      <c r="U29" s="5"/>
      <c r="V29" s="22"/>
      <c r="W29" s="5"/>
      <c r="X29" s="5"/>
      <c r="Y29" s="22"/>
      <c r="Z29" s="5"/>
    </row>
    <row r="30" spans="1:26" ht="12.75">
      <c r="A30" s="14" t="s">
        <v>50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3"/>
        <v>0</v>
      </c>
      <c r="Q30" s="5"/>
      <c r="R30" s="21" t="s">
        <v>51</v>
      </c>
      <c r="S30" s="9"/>
      <c r="T30" s="9"/>
      <c r="U30" s="9"/>
      <c r="V30" s="9"/>
      <c r="W30" s="9"/>
      <c r="X30" s="9"/>
      <c r="Y30" s="9"/>
      <c r="Z30" s="5"/>
    </row>
    <row r="31" spans="1:26" ht="12.75">
      <c r="A31" s="14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3"/>
        <v>0</v>
      </c>
      <c r="Q31" s="5"/>
      <c r="R31" s="21"/>
      <c r="S31" s="5"/>
      <c r="T31" s="5"/>
      <c r="U31" s="5"/>
      <c r="V31" s="14" t="s">
        <v>53</v>
      </c>
      <c r="W31" s="5"/>
      <c r="X31" s="5"/>
      <c r="Y31" s="22"/>
      <c r="Z31" s="5"/>
    </row>
    <row r="32" spans="1:26" ht="12.75">
      <c r="A32" s="14" t="s">
        <v>54</v>
      </c>
      <c r="B32" s="5"/>
      <c r="C32" s="5" t="s">
        <v>53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t="shared" si="3"/>
        <v>0</v>
      </c>
      <c r="Q32" s="5"/>
      <c r="R32" s="14" t="s">
        <v>55</v>
      </c>
      <c r="S32" s="5"/>
      <c r="T32" s="5"/>
      <c r="U32" s="5">
        <f>P26</f>
        <v>0</v>
      </c>
      <c r="V32" s="22" t="e">
        <f>((U32/U11)*100)</f>
        <v>#DIV/0!</v>
      </c>
      <c r="W32" s="5"/>
      <c r="X32" s="5">
        <f>U32</f>
        <v>0</v>
      </c>
      <c r="Y32" s="22" t="e">
        <f>((X32/X11)*100)</f>
        <v>#DIV/0!</v>
      </c>
      <c r="Z32" s="5"/>
    </row>
    <row r="33" spans="1:26" ht="12.75">
      <c r="A33" s="14" t="s">
        <v>56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f t="shared" si="3"/>
        <v>0</v>
      </c>
      <c r="Q33" s="5"/>
      <c r="R33" s="14" t="s">
        <v>57</v>
      </c>
      <c r="S33" s="5"/>
      <c r="T33" s="5"/>
      <c r="U33" s="5">
        <f>P27</f>
        <v>0</v>
      </c>
      <c r="V33" s="22" t="e">
        <f>((U33/U11)*100)</f>
        <v>#DIV/0!</v>
      </c>
      <c r="W33" s="5"/>
      <c r="X33" s="5" t="e">
        <f>((X11*V33)/100)</f>
        <v>#DIV/0!</v>
      </c>
      <c r="Y33" s="22" t="e">
        <f>((X33/X11)*100)</f>
        <v>#DIV/0!</v>
      </c>
      <c r="Z33" s="5"/>
    </row>
    <row r="34" spans="1:26" ht="12.75">
      <c r="A34" s="14" t="s">
        <v>58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f t="shared" si="3"/>
        <v>0</v>
      </c>
      <c r="Q34" s="5"/>
      <c r="R34" s="14" t="s">
        <v>59</v>
      </c>
      <c r="S34" s="5"/>
      <c r="T34" s="5"/>
      <c r="U34" s="5">
        <f>P35</f>
        <v>0</v>
      </c>
      <c r="V34" s="22" t="e">
        <f>((U34/U11)*100)</f>
        <v>#DIV/0!</v>
      </c>
      <c r="W34" s="5"/>
      <c r="X34" s="5" t="e">
        <f>((X11*V34)/100)</f>
        <v>#DIV/0!</v>
      </c>
      <c r="Y34" s="22" t="e">
        <f>((X34/X11)*100)</f>
        <v>#DIV/0!</v>
      </c>
      <c r="Z34" s="5"/>
    </row>
    <row r="35" spans="1:26" ht="12.75">
      <c r="A35" s="14" t="s">
        <v>60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f t="shared" si="3"/>
        <v>0</v>
      </c>
      <c r="Q35" s="5"/>
      <c r="R35" s="14" t="s">
        <v>61</v>
      </c>
      <c r="S35" s="5"/>
      <c r="T35" s="5"/>
      <c r="U35" s="5">
        <f>P33</f>
        <v>0</v>
      </c>
      <c r="V35" s="22" t="e">
        <f>((U35/U11)*100)</f>
        <v>#DIV/0!</v>
      </c>
      <c r="W35" s="5"/>
      <c r="X35" s="5" t="e">
        <f>((X11*V35)/100)</f>
        <v>#DIV/0!</v>
      </c>
      <c r="Y35" s="22" t="e">
        <f>((X35/X11)*100)</f>
        <v>#DIV/0!</v>
      </c>
      <c r="Z35" s="5"/>
    </row>
    <row r="36" spans="1:26" ht="12.75">
      <c r="A36" s="14" t="s">
        <v>62</v>
      </c>
      <c r="B36" s="5"/>
      <c r="C36" s="2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f t="shared" si="3"/>
        <v>0</v>
      </c>
      <c r="Q36" s="5"/>
      <c r="R36" s="14" t="s">
        <v>63</v>
      </c>
      <c r="S36" s="5"/>
      <c r="T36" s="5"/>
      <c r="U36" s="5">
        <f>P36</f>
        <v>0</v>
      </c>
      <c r="V36" s="22" t="e">
        <f>((U36/U11)*100)</f>
        <v>#DIV/0!</v>
      </c>
      <c r="W36" s="5"/>
      <c r="X36" s="5">
        <f>U36</f>
        <v>0</v>
      </c>
      <c r="Y36" s="22" t="e">
        <f>((X36/X11)*100)</f>
        <v>#DIV/0!</v>
      </c>
      <c r="Z36" s="5"/>
    </row>
    <row r="37" spans="1:26" ht="12.75">
      <c r="A37" s="1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f t="shared" si="3"/>
        <v>0</v>
      </c>
      <c r="Q37" s="5"/>
      <c r="R37" s="14" t="s">
        <v>65</v>
      </c>
      <c r="S37" s="5"/>
      <c r="T37" s="5"/>
      <c r="U37" s="5"/>
      <c r="V37" s="22" t="e">
        <f>((U37/U11)*100)</f>
        <v>#DIV/0!</v>
      </c>
      <c r="W37" s="5"/>
      <c r="X37" s="5">
        <f>U37</f>
        <v>0</v>
      </c>
      <c r="Y37" s="22" t="e">
        <f>((X37/X11)*100)</f>
        <v>#DIV/0!</v>
      </c>
      <c r="Z37" s="5"/>
    </row>
    <row r="38" spans="1:26" ht="12.75">
      <c r="A38" s="14" t="s">
        <v>66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 t="shared" si="3"/>
        <v>0</v>
      </c>
      <c r="Q38" s="5"/>
      <c r="R38" s="14" t="s">
        <v>67</v>
      </c>
      <c r="S38" s="5"/>
      <c r="T38" s="5"/>
      <c r="U38" s="5">
        <f>P31</f>
        <v>0</v>
      </c>
      <c r="V38" s="22" t="e">
        <f>((U38/U11)*100)</f>
        <v>#DIV/0!</v>
      </c>
      <c r="W38" s="5"/>
      <c r="X38" s="5" t="e">
        <f>((X11*V38)/100)</f>
        <v>#DIV/0!</v>
      </c>
      <c r="Y38" s="22" t="e">
        <f>((X38/X11)*100)</f>
        <v>#DIV/0!</v>
      </c>
      <c r="Z38" s="5"/>
    </row>
    <row r="39" spans="1:26" ht="12.75">
      <c r="A39" s="14" t="s">
        <v>68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f t="shared" si="3"/>
        <v>0</v>
      </c>
      <c r="Q39" s="5"/>
      <c r="R39" s="14" t="s">
        <v>69</v>
      </c>
      <c r="S39" s="5"/>
      <c r="T39" s="5"/>
      <c r="U39" s="5">
        <f>P38</f>
        <v>0</v>
      </c>
      <c r="V39" s="22" t="e">
        <f>((U39/U11)*100)</f>
        <v>#DIV/0!</v>
      </c>
      <c r="W39" s="5"/>
      <c r="X39" s="5" t="e">
        <f>((X11*V39)/100)</f>
        <v>#DIV/0!</v>
      </c>
      <c r="Y39" s="22" t="e">
        <f>((X39/X11)*100)</f>
        <v>#DIV/0!</v>
      </c>
      <c r="Z39" s="5"/>
    </row>
    <row r="40" spans="1:26" ht="12.75">
      <c r="A40" s="14" t="s">
        <v>70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f t="shared" si="3"/>
        <v>0</v>
      </c>
      <c r="Q40" s="5"/>
      <c r="R40" s="14" t="s">
        <v>71</v>
      </c>
      <c r="S40" s="5"/>
      <c r="T40" s="5"/>
      <c r="U40" s="5">
        <f>P37</f>
        <v>0</v>
      </c>
      <c r="V40" s="22" t="e">
        <f>((U40/U11)*100)</f>
        <v>#DIV/0!</v>
      </c>
      <c r="W40" s="5"/>
      <c r="X40" s="5" t="e">
        <f>((X11*V40)/100)</f>
        <v>#DIV/0!</v>
      </c>
      <c r="Y40" s="22" t="e">
        <f>((X40/X11)*100)</f>
        <v>#DIV/0!</v>
      </c>
      <c r="Z40" s="5"/>
    </row>
    <row r="41" spans="1:26" ht="12.75">
      <c r="A41" s="14" t="s">
        <v>72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f t="shared" si="3"/>
        <v>0</v>
      </c>
      <c r="Q41" s="5"/>
      <c r="R41" s="14" t="s">
        <v>73</v>
      </c>
      <c r="S41" s="5"/>
      <c r="T41" s="5"/>
      <c r="U41" s="5">
        <f>P41</f>
        <v>0</v>
      </c>
      <c r="V41" s="22" t="e">
        <f>((U41/U11)*100)</f>
        <v>#DIV/0!</v>
      </c>
      <c r="W41" s="5"/>
      <c r="X41" s="5">
        <f>U41</f>
        <v>0</v>
      </c>
      <c r="Y41" s="22" t="e">
        <f>((X41/X11)*100)</f>
        <v>#DIV/0!</v>
      </c>
      <c r="Z41" s="29"/>
    </row>
    <row r="42" spans="1:26" ht="12.75">
      <c r="A42" s="14" t="s">
        <v>74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f t="shared" si="3"/>
        <v>0</v>
      </c>
      <c r="Q42" s="5"/>
      <c r="R42" s="14" t="s">
        <v>75</v>
      </c>
      <c r="S42" s="5"/>
      <c r="T42" s="5"/>
      <c r="U42" s="5">
        <f>P32</f>
        <v>0</v>
      </c>
      <c r="V42" s="22" t="e">
        <f>((U42/U11)*100)</f>
        <v>#DIV/0!</v>
      </c>
      <c r="W42" s="5"/>
      <c r="X42" s="5" t="e">
        <f>((X11*V42)/100)</f>
        <v>#DIV/0!</v>
      </c>
      <c r="Y42" s="22" t="e">
        <f>((X42/X11)*100)</f>
        <v>#DIV/0!</v>
      </c>
      <c r="Z42" s="5"/>
    </row>
    <row r="43" spans="1:26" ht="12.75" customHeight="1">
      <c r="A43" s="17" t="s">
        <v>15</v>
      </c>
      <c r="B43" s="8"/>
      <c r="C43" s="8"/>
      <c r="D43" s="19" t="s">
        <v>16</v>
      </c>
      <c r="E43" s="19" t="s">
        <v>16</v>
      </c>
      <c r="F43" s="19" t="s">
        <v>16</v>
      </c>
      <c r="G43" s="19" t="s">
        <v>16</v>
      </c>
      <c r="H43" s="19" t="s">
        <v>16</v>
      </c>
      <c r="I43" s="19" t="s">
        <v>16</v>
      </c>
      <c r="J43" s="19" t="s">
        <v>16</v>
      </c>
      <c r="K43" s="19" t="s">
        <v>16</v>
      </c>
      <c r="L43" s="19" t="s">
        <v>16</v>
      </c>
      <c r="M43" s="19" t="s">
        <v>16</v>
      </c>
      <c r="N43" s="19" t="s">
        <v>16</v>
      </c>
      <c r="O43" s="19" t="s">
        <v>16</v>
      </c>
      <c r="P43" s="19" t="s">
        <v>16</v>
      </c>
      <c r="Q43" s="5"/>
      <c r="R43" s="14" t="s">
        <v>76</v>
      </c>
      <c r="S43" s="5"/>
      <c r="T43" s="5"/>
      <c r="U43" s="5">
        <f>(P27+P40)</f>
        <v>0</v>
      </c>
      <c r="V43" s="22" t="e">
        <f>((U43/U11)*100)</f>
        <v>#DIV/0!</v>
      </c>
      <c r="W43" s="5"/>
      <c r="X43" s="5" t="e">
        <f>((X11*V43)/100)</f>
        <v>#DIV/0!</v>
      </c>
      <c r="Y43" s="22" t="e">
        <f>((X43/X11)*100)</f>
        <v>#DIV/0!</v>
      </c>
      <c r="Z43" s="5"/>
    </row>
    <row r="44" spans="1:26" ht="12.75">
      <c r="A44" s="21" t="s">
        <v>77</v>
      </c>
      <c r="B44" s="5"/>
      <c r="C44" s="5"/>
      <c r="D44" s="5">
        <f aca="true" t="shared" si="4" ref="D44:O44">SUM(D25:D42)</f>
        <v>0</v>
      </c>
      <c r="E44" s="5">
        <f t="shared" si="4"/>
        <v>0</v>
      </c>
      <c r="F44" s="5">
        <f t="shared" si="4"/>
        <v>0</v>
      </c>
      <c r="G44" s="5">
        <f t="shared" si="4"/>
        <v>0</v>
      </c>
      <c r="H44" s="5">
        <f t="shared" si="4"/>
        <v>0</v>
      </c>
      <c r="I44" s="5">
        <f t="shared" si="4"/>
        <v>0</v>
      </c>
      <c r="J44" s="5">
        <f t="shared" si="4"/>
        <v>0</v>
      </c>
      <c r="K44" s="5">
        <f t="shared" si="4"/>
        <v>0</v>
      </c>
      <c r="L44" s="5">
        <f t="shared" si="4"/>
        <v>0</v>
      </c>
      <c r="M44" s="5">
        <f t="shared" si="4"/>
        <v>0</v>
      </c>
      <c r="N44" s="5">
        <f t="shared" si="4"/>
        <v>0</v>
      </c>
      <c r="O44" s="5">
        <f t="shared" si="4"/>
        <v>0</v>
      </c>
      <c r="P44" s="5">
        <f>SUM(D44:O44)</f>
        <v>0</v>
      </c>
      <c r="Q44" s="5"/>
      <c r="R44" s="14" t="s">
        <v>78</v>
      </c>
      <c r="S44" s="5"/>
      <c r="T44" s="5"/>
      <c r="U44" s="5">
        <f>P39</f>
        <v>0</v>
      </c>
      <c r="V44" s="22" t="e">
        <f>((U44/U11)*100)</f>
        <v>#DIV/0!</v>
      </c>
      <c r="W44" s="5"/>
      <c r="X44" s="5" t="e">
        <f>((X11*V44)/100)</f>
        <v>#DIV/0!</v>
      </c>
      <c r="Y44" s="22" t="e">
        <f>((X44/X11)*100)</f>
        <v>#DIV/0!</v>
      </c>
      <c r="Z44" s="5"/>
    </row>
    <row r="45" spans="1:26" ht="12.75" customHeight="1">
      <c r="A45" s="17" t="s">
        <v>15</v>
      </c>
      <c r="B45" s="8"/>
      <c r="C45" s="8"/>
      <c r="D45" s="19" t="s">
        <v>16</v>
      </c>
      <c r="E45" s="19" t="s">
        <v>16</v>
      </c>
      <c r="F45" s="19" t="s">
        <v>16</v>
      </c>
      <c r="G45" s="19" t="s">
        <v>16</v>
      </c>
      <c r="H45" s="19" t="s">
        <v>16</v>
      </c>
      <c r="I45" s="19" t="s">
        <v>16</v>
      </c>
      <c r="J45" s="19" t="s">
        <v>16</v>
      </c>
      <c r="K45" s="19" t="s">
        <v>16</v>
      </c>
      <c r="L45" s="19" t="s">
        <v>16</v>
      </c>
      <c r="M45" s="19" t="s">
        <v>16</v>
      </c>
      <c r="N45" s="19" t="s">
        <v>16</v>
      </c>
      <c r="O45" s="19" t="s">
        <v>16</v>
      </c>
      <c r="P45" s="19" t="s">
        <v>16</v>
      </c>
      <c r="Q45" s="5"/>
      <c r="R45" s="14"/>
      <c r="S45" s="5"/>
      <c r="T45" s="5"/>
      <c r="U45" s="5">
        <v>0</v>
      </c>
      <c r="V45" s="22" t="e">
        <f>((U45/U11)*100)</f>
        <v>#DIV/0!</v>
      </c>
      <c r="W45" s="5"/>
      <c r="X45" s="5" t="e">
        <f>((X11*V45)/100)</f>
        <v>#DIV/0!</v>
      </c>
      <c r="Y45" s="22" t="e">
        <f>((X45/X11)*100)</f>
        <v>#DIV/0!</v>
      </c>
      <c r="Z45" s="5"/>
    </row>
    <row r="46" spans="1:26" ht="12.75">
      <c r="A46" s="14" t="s">
        <v>79</v>
      </c>
      <c r="B46" s="5"/>
      <c r="C46" s="5"/>
      <c r="D46" s="5">
        <f aca="true" t="shared" si="5" ref="D46:P46">(D23-D44)</f>
        <v>0</v>
      </c>
      <c r="E46" s="5">
        <f t="shared" si="5"/>
        <v>0</v>
      </c>
      <c r="F46" s="5">
        <f t="shared" si="5"/>
        <v>0</v>
      </c>
      <c r="G46" s="5">
        <f t="shared" si="5"/>
        <v>0</v>
      </c>
      <c r="H46" s="5">
        <f t="shared" si="5"/>
        <v>0</v>
      </c>
      <c r="I46" s="5">
        <f t="shared" si="5"/>
        <v>0</v>
      </c>
      <c r="J46" s="5">
        <f t="shared" si="5"/>
        <v>0</v>
      </c>
      <c r="K46" s="5">
        <f t="shared" si="5"/>
        <v>0</v>
      </c>
      <c r="L46" s="5">
        <f t="shared" si="5"/>
        <v>0</v>
      </c>
      <c r="M46" s="5">
        <f t="shared" si="5"/>
        <v>0</v>
      </c>
      <c r="N46" s="5">
        <f t="shared" si="5"/>
        <v>0</v>
      </c>
      <c r="O46" s="5">
        <f t="shared" si="5"/>
        <v>0</v>
      </c>
      <c r="P46" s="5">
        <f t="shared" si="5"/>
        <v>0</v>
      </c>
      <c r="Q46" s="5"/>
      <c r="R46" s="14" t="s">
        <v>80</v>
      </c>
      <c r="S46" s="5"/>
      <c r="T46" s="5"/>
      <c r="U46" s="5">
        <f>P42</f>
        <v>0</v>
      </c>
      <c r="V46" s="22" t="e">
        <f>((U46/U11)*100)</f>
        <v>#DIV/0!</v>
      </c>
      <c r="W46" s="5"/>
      <c r="X46" s="5" t="e">
        <f>((X11*V46)/100)</f>
        <v>#DIV/0!</v>
      </c>
      <c r="Y46" s="22" t="e">
        <f>((X46/X11)*100)</f>
        <v>#DIV/0!</v>
      </c>
      <c r="Z46" s="5"/>
    </row>
    <row r="47" spans="1:26" ht="12.75">
      <c r="A47" s="14" t="s">
        <v>81</v>
      </c>
      <c r="B47" s="5"/>
      <c r="C47" s="5" t="s">
        <v>53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>SUM(D47:O47)</f>
        <v>0</v>
      </c>
      <c r="Q47" s="5"/>
      <c r="R47" s="14" t="s">
        <v>82</v>
      </c>
      <c r="S47" s="5"/>
      <c r="T47" s="5"/>
      <c r="U47" s="5">
        <f>SUM(U32:U46)</f>
        <v>0</v>
      </c>
      <c r="V47" s="22" t="e">
        <f>((U47/U11)*100)</f>
        <v>#DIV/0!</v>
      </c>
      <c r="W47" s="5"/>
      <c r="X47" s="5" t="e">
        <f>SUM(X32:X46)</f>
        <v>#DIV/0!</v>
      </c>
      <c r="Y47" s="22" t="e">
        <f>((X47/X11)*100)</f>
        <v>#DIV/0!</v>
      </c>
      <c r="Z47" s="5"/>
    </row>
    <row r="48" spans="1:26" ht="12.75">
      <c r="A48" s="14" t="s">
        <v>11</v>
      </c>
      <c r="B48" s="5"/>
      <c r="C48" s="5"/>
      <c r="D48" s="5">
        <f aca="true" t="shared" si="6" ref="D48:P48">(D46-D47)</f>
        <v>0</v>
      </c>
      <c r="E48" s="5">
        <f t="shared" si="6"/>
        <v>0</v>
      </c>
      <c r="F48" s="5">
        <f t="shared" si="6"/>
        <v>0</v>
      </c>
      <c r="G48" s="5">
        <f t="shared" si="6"/>
        <v>0</v>
      </c>
      <c r="H48" s="5">
        <f t="shared" si="6"/>
        <v>0</v>
      </c>
      <c r="I48" s="5">
        <f t="shared" si="6"/>
        <v>0</v>
      </c>
      <c r="J48" s="5">
        <f t="shared" si="6"/>
        <v>0</v>
      </c>
      <c r="K48" s="5">
        <f t="shared" si="6"/>
        <v>0</v>
      </c>
      <c r="L48" s="5">
        <f t="shared" si="6"/>
        <v>0</v>
      </c>
      <c r="M48" s="5">
        <f t="shared" si="6"/>
        <v>0</v>
      </c>
      <c r="N48" s="5">
        <f t="shared" si="6"/>
        <v>0</v>
      </c>
      <c r="O48" s="5">
        <f t="shared" si="6"/>
        <v>0</v>
      </c>
      <c r="P48" s="5">
        <f t="shared" si="6"/>
        <v>0</v>
      </c>
      <c r="Q48" s="5"/>
      <c r="R48" s="5"/>
      <c r="S48" s="5"/>
      <c r="T48" s="5"/>
      <c r="U48" s="19" t="s">
        <v>16</v>
      </c>
      <c r="V48" s="19" t="s">
        <v>17</v>
      </c>
      <c r="W48" s="5"/>
      <c r="X48" s="19" t="s">
        <v>16</v>
      </c>
      <c r="Y48" s="19" t="s">
        <v>17</v>
      </c>
      <c r="Z48" s="5"/>
    </row>
    <row r="49" spans="1:26" ht="12.75">
      <c r="A49" s="14" t="s">
        <v>83</v>
      </c>
      <c r="B49" s="5"/>
      <c r="C49" s="5"/>
      <c r="D49" s="5">
        <f aca="true" t="shared" si="7" ref="D49:O49">D72+D79+D86</f>
        <v>0</v>
      </c>
      <c r="E49" s="5">
        <f t="shared" si="7"/>
        <v>0</v>
      </c>
      <c r="F49" s="5">
        <f t="shared" si="7"/>
        <v>0</v>
      </c>
      <c r="G49" s="5">
        <f t="shared" si="7"/>
        <v>0</v>
      </c>
      <c r="H49" s="5">
        <f t="shared" si="7"/>
        <v>0</v>
      </c>
      <c r="I49" s="5">
        <f t="shared" si="7"/>
        <v>0</v>
      </c>
      <c r="J49" s="5">
        <f t="shared" si="7"/>
        <v>0</v>
      </c>
      <c r="K49" s="5">
        <f t="shared" si="7"/>
        <v>0</v>
      </c>
      <c r="L49" s="5">
        <f t="shared" si="7"/>
        <v>0</v>
      </c>
      <c r="M49" s="5">
        <f t="shared" si="7"/>
        <v>0</v>
      </c>
      <c r="N49" s="5">
        <f t="shared" si="7"/>
        <v>0</v>
      </c>
      <c r="O49" s="5">
        <f t="shared" si="7"/>
        <v>0</v>
      </c>
      <c r="P49" s="5">
        <f>SUM(D49:O49)</f>
        <v>0</v>
      </c>
      <c r="Q49" s="5"/>
      <c r="R49" s="21" t="s">
        <v>84</v>
      </c>
      <c r="S49" s="5"/>
      <c r="T49" s="5"/>
      <c r="U49" s="5">
        <f>(U27-U47)</f>
        <v>0</v>
      </c>
      <c r="V49" s="22" t="e">
        <f>((U49/U11)*100)</f>
        <v>#DIV/0!</v>
      </c>
      <c r="W49" s="5"/>
      <c r="X49" s="5" t="e">
        <f>(X27-X47)</f>
        <v>#DIV/0!</v>
      </c>
      <c r="Y49" s="22" t="e">
        <f>((X49/X11)*100)</f>
        <v>#DIV/0!</v>
      </c>
      <c r="Z49" s="5"/>
    </row>
    <row r="50" spans="1:26" ht="12.75">
      <c r="A50" s="14" t="s">
        <v>85</v>
      </c>
      <c r="B50" s="5"/>
      <c r="C50" s="5"/>
      <c r="D50" s="23">
        <v>0</v>
      </c>
      <c r="E50" s="5">
        <f aca="true" t="shared" si="8" ref="E50:O50">D50</f>
        <v>0</v>
      </c>
      <c r="F50" s="5">
        <f t="shared" si="8"/>
        <v>0</v>
      </c>
      <c r="G50" s="5">
        <f t="shared" si="8"/>
        <v>0</v>
      </c>
      <c r="H50" s="5">
        <f t="shared" si="8"/>
        <v>0</v>
      </c>
      <c r="I50" s="5">
        <f t="shared" si="8"/>
        <v>0</v>
      </c>
      <c r="J50" s="5">
        <f t="shared" si="8"/>
        <v>0</v>
      </c>
      <c r="K50" s="5">
        <f t="shared" si="8"/>
        <v>0</v>
      </c>
      <c r="L50" s="5">
        <f t="shared" si="8"/>
        <v>0</v>
      </c>
      <c r="M50" s="5">
        <f t="shared" si="8"/>
        <v>0</v>
      </c>
      <c r="N50" s="5">
        <f t="shared" si="8"/>
        <v>0</v>
      </c>
      <c r="O50" s="5">
        <f t="shared" si="8"/>
        <v>0</v>
      </c>
      <c r="P50" s="5">
        <f>SUM(D50:O50)</f>
        <v>0</v>
      </c>
      <c r="Q50" s="5"/>
      <c r="R50" s="14" t="s">
        <v>86</v>
      </c>
      <c r="S50" s="5"/>
      <c r="T50" s="5"/>
      <c r="U50" s="5">
        <f>(VLOOKUP(U49,R67:S71,2)+((VLOOKUP(U49,U67:V71,2)*((U49-VLOOKUP(U49,X67:Y71,2))))))</f>
        <v>0</v>
      </c>
      <c r="V50" s="22" t="e">
        <f>((U50/U11)*100)</f>
        <v>#DIV/0!</v>
      </c>
      <c r="W50" s="5"/>
      <c r="X50" s="5" t="e">
        <f>(VLOOKUP(X49,R67:S71,2)+((VLOOKUP(X49,U67:V71,2)*((X49-VLOOKUP(X49,X67:Y71,2))))))</f>
        <v>#DIV/0!</v>
      </c>
      <c r="Y50" s="22" t="e">
        <f>((X50/X11)*100)</f>
        <v>#DIV/0!</v>
      </c>
      <c r="Z50" s="5"/>
    </row>
    <row r="51" spans="1:26" ht="12.75" customHeight="1">
      <c r="A51" s="17" t="s">
        <v>15</v>
      </c>
      <c r="B51" s="8"/>
      <c r="C51" s="8"/>
      <c r="D51" s="19" t="s">
        <v>16</v>
      </c>
      <c r="E51" s="19" t="s">
        <v>16</v>
      </c>
      <c r="F51" s="19" t="s">
        <v>16</v>
      </c>
      <c r="G51" s="19" t="s">
        <v>16</v>
      </c>
      <c r="H51" s="19" t="s">
        <v>16</v>
      </c>
      <c r="I51" s="19" t="s">
        <v>16</v>
      </c>
      <c r="J51" s="19" t="s">
        <v>16</v>
      </c>
      <c r="K51" s="19" t="s">
        <v>16</v>
      </c>
      <c r="L51" s="19" t="s">
        <v>16</v>
      </c>
      <c r="M51" s="19" t="s">
        <v>16</v>
      </c>
      <c r="N51" s="19" t="s">
        <v>16</v>
      </c>
      <c r="O51" s="19" t="s">
        <v>16</v>
      </c>
      <c r="P51" s="19" t="s">
        <v>16</v>
      </c>
      <c r="Q51" s="5"/>
      <c r="R51" s="14" t="s">
        <v>87</v>
      </c>
      <c r="S51" s="5"/>
      <c r="T51" s="5"/>
      <c r="U51" s="5">
        <f>U49*0.0435</f>
        <v>0</v>
      </c>
      <c r="V51" s="22" t="e">
        <f>((U51/U11)*100)</f>
        <v>#DIV/0!</v>
      </c>
      <c r="W51" s="5"/>
      <c r="X51" s="5" t="e">
        <f>X49*0.0435</f>
        <v>#DIV/0!</v>
      </c>
      <c r="Y51" s="22" t="e">
        <f>((X51/X11)*100)</f>
        <v>#DIV/0!</v>
      </c>
      <c r="Z51" s="5"/>
    </row>
    <row r="52" spans="1:26" ht="12.75">
      <c r="A52" s="21" t="s">
        <v>88</v>
      </c>
      <c r="B52" s="5"/>
      <c r="C52" s="5"/>
      <c r="D52" s="5">
        <f aca="true" t="shared" si="9" ref="D52:O52">((D48-D50)-D49)</f>
        <v>0</v>
      </c>
      <c r="E52" s="5">
        <f t="shared" si="9"/>
        <v>0</v>
      </c>
      <c r="F52" s="5">
        <f t="shared" si="9"/>
        <v>0</v>
      </c>
      <c r="G52" s="5">
        <f t="shared" si="9"/>
        <v>0</v>
      </c>
      <c r="H52" s="5">
        <f t="shared" si="9"/>
        <v>0</v>
      </c>
      <c r="I52" s="5">
        <f t="shared" si="9"/>
        <v>0</v>
      </c>
      <c r="J52" s="5">
        <f t="shared" si="9"/>
        <v>0</v>
      </c>
      <c r="K52" s="5">
        <f t="shared" si="9"/>
        <v>0</v>
      </c>
      <c r="L52" s="5">
        <f t="shared" si="9"/>
        <v>0</v>
      </c>
      <c r="M52" s="5">
        <f t="shared" si="9"/>
        <v>0</v>
      </c>
      <c r="N52" s="5">
        <f t="shared" si="9"/>
        <v>0</v>
      </c>
      <c r="O52" s="5">
        <f t="shared" si="9"/>
        <v>0</v>
      </c>
      <c r="P52" s="5">
        <f>((P48-P49)-P50)</f>
        <v>0</v>
      </c>
      <c r="Q52" s="5"/>
      <c r="R52" s="5"/>
      <c r="S52" s="5"/>
      <c r="T52" s="5"/>
      <c r="U52" s="19" t="s">
        <v>16</v>
      </c>
      <c r="V52" s="19" t="s">
        <v>17</v>
      </c>
      <c r="W52" s="5"/>
      <c r="X52" s="19" t="s">
        <v>16</v>
      </c>
      <c r="Y52" s="19" t="s">
        <v>17</v>
      </c>
      <c r="Z52" s="5"/>
    </row>
    <row r="53" spans="1:26" ht="12.75">
      <c r="A53" s="5"/>
      <c r="B53" s="5"/>
      <c r="C53" s="5"/>
      <c r="D53" s="12" t="s">
        <v>89</v>
      </c>
      <c r="E53" s="12" t="s">
        <v>89</v>
      </c>
      <c r="F53" s="12" t="s">
        <v>89</v>
      </c>
      <c r="G53" s="12" t="s">
        <v>89</v>
      </c>
      <c r="H53" s="12" t="s">
        <v>89</v>
      </c>
      <c r="I53" s="12" t="s">
        <v>89</v>
      </c>
      <c r="J53" s="12" t="s">
        <v>89</v>
      </c>
      <c r="K53" s="12" t="s">
        <v>89</v>
      </c>
      <c r="L53" s="12" t="s">
        <v>89</v>
      </c>
      <c r="M53" s="12" t="s">
        <v>89</v>
      </c>
      <c r="N53" s="12" t="s">
        <v>89</v>
      </c>
      <c r="O53" s="12" t="s">
        <v>89</v>
      </c>
      <c r="P53" s="12" t="s">
        <v>90</v>
      </c>
      <c r="Q53" s="5"/>
      <c r="R53" s="21" t="s">
        <v>91</v>
      </c>
      <c r="S53" s="5"/>
      <c r="T53" s="5"/>
      <c r="U53" s="5">
        <f>((U49-U50)-U51)</f>
        <v>0</v>
      </c>
      <c r="V53" s="22" t="e">
        <f>((U53/U11)*100)</f>
        <v>#DIV/0!</v>
      </c>
      <c r="W53" s="5"/>
      <c r="X53" s="5" t="e">
        <f>((X49-X50)-X51)</f>
        <v>#DIV/0!</v>
      </c>
      <c r="Y53" s="22" t="e">
        <f>((X53/X11)*100)</f>
        <v>#DIV/0!</v>
      </c>
      <c r="Z53" s="5"/>
    </row>
    <row r="54" spans="1:26" ht="12.75">
      <c r="A54" s="1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4" t="s">
        <v>92</v>
      </c>
      <c r="S54" s="5"/>
      <c r="T54" s="5"/>
      <c r="U54" s="5">
        <f>+P47</f>
        <v>0</v>
      </c>
      <c r="V54" s="22" t="e">
        <f>((U54/U11)*100)</f>
        <v>#DIV/0!</v>
      </c>
      <c r="W54" s="5"/>
      <c r="X54" s="5">
        <f>U54</f>
        <v>0</v>
      </c>
      <c r="Y54" s="22" t="e">
        <f>((X54/X11)*100)</f>
        <v>#DIV/0!</v>
      </c>
      <c r="Z54" s="5"/>
    </row>
    <row r="55" spans="1:26" ht="12.75">
      <c r="A55" s="17" t="s">
        <v>93</v>
      </c>
      <c r="B55" s="5"/>
      <c r="C55" s="5"/>
      <c r="D55" s="19" t="s">
        <v>94</v>
      </c>
      <c r="E55" s="19" t="s">
        <v>95</v>
      </c>
      <c r="F55" s="19" t="s">
        <v>96</v>
      </c>
      <c r="G55" s="30" t="s">
        <v>97</v>
      </c>
      <c r="H55" s="5"/>
      <c r="I55" s="5" t="s">
        <v>98</v>
      </c>
      <c r="J55" s="5"/>
      <c r="K55" s="14" t="s">
        <v>99</v>
      </c>
      <c r="L55" s="5"/>
      <c r="M55" s="31"/>
      <c r="N55" s="32"/>
      <c r="P55" s="33"/>
      <c r="Q55" s="5"/>
      <c r="R55" s="5"/>
      <c r="S55" s="5"/>
      <c r="T55" s="5"/>
      <c r="U55" s="19" t="s">
        <v>16</v>
      </c>
      <c r="V55" s="19" t="s">
        <v>17</v>
      </c>
      <c r="W55" s="5"/>
      <c r="X55" s="19" t="s">
        <v>16</v>
      </c>
      <c r="Y55" s="19" t="s">
        <v>17</v>
      </c>
      <c r="Z55" s="5"/>
    </row>
    <row r="56" spans="1:26" ht="12.75">
      <c r="A56" s="5"/>
      <c r="B56" s="9"/>
      <c r="C56" s="9"/>
      <c r="D56" s="19" t="s">
        <v>16</v>
      </c>
      <c r="E56" s="19" t="s">
        <v>16</v>
      </c>
      <c r="F56" s="19" t="s">
        <v>16</v>
      </c>
      <c r="G56" s="19" t="s">
        <v>16</v>
      </c>
      <c r="H56" s="5"/>
      <c r="I56" s="5"/>
      <c r="J56" s="5"/>
      <c r="K56" s="14" t="s">
        <v>100</v>
      </c>
      <c r="L56" s="5"/>
      <c r="M56" s="31"/>
      <c r="N56" s="32"/>
      <c r="P56" s="33"/>
      <c r="Q56" s="5"/>
      <c r="R56" s="21" t="s">
        <v>101</v>
      </c>
      <c r="S56" s="34"/>
      <c r="T56" s="5"/>
      <c r="U56" s="5">
        <f>(U53-U54)</f>
        <v>0</v>
      </c>
      <c r="V56" s="22" t="e">
        <f>((U56/U11)*100)</f>
        <v>#DIV/0!</v>
      </c>
      <c r="W56" s="5"/>
      <c r="X56" s="5" t="e">
        <f>(X53-X54)</f>
        <v>#DIV/0!</v>
      </c>
      <c r="Y56" s="22" t="e">
        <f>((X56/X11)*100)</f>
        <v>#DIV/0!</v>
      </c>
      <c r="Z56" s="5"/>
    </row>
    <row r="57" spans="1:26" ht="12.75">
      <c r="A57" s="5"/>
      <c r="B57" s="14" t="s">
        <v>102</v>
      </c>
      <c r="C57" s="5"/>
      <c r="D57" s="5">
        <v>0</v>
      </c>
      <c r="E57" s="35">
        <v>0</v>
      </c>
      <c r="F57" s="5">
        <v>0</v>
      </c>
      <c r="G57" s="36">
        <f>A74</f>
        <v>0</v>
      </c>
      <c r="H57" s="5"/>
      <c r="I57" s="5"/>
      <c r="J57" s="5"/>
      <c r="K57" s="14" t="s">
        <v>103</v>
      </c>
      <c r="L57" s="5"/>
      <c r="M57" s="31"/>
      <c r="N57" s="32"/>
      <c r="P57" s="33"/>
      <c r="Q57" s="5"/>
      <c r="R57" s="34" t="s">
        <v>104</v>
      </c>
      <c r="S57" s="21"/>
      <c r="T57" s="5"/>
      <c r="U57" s="12" t="s">
        <v>90</v>
      </c>
      <c r="V57" s="12" t="s">
        <v>105</v>
      </c>
      <c r="W57" s="5"/>
      <c r="X57" s="12" t="s">
        <v>90</v>
      </c>
      <c r="Y57" s="12" t="s">
        <v>105</v>
      </c>
      <c r="Z57" s="5"/>
    </row>
    <row r="58" spans="1:26" ht="12.75">
      <c r="A58" s="5"/>
      <c r="B58" s="14" t="s">
        <v>106</v>
      </c>
      <c r="C58" s="5"/>
      <c r="D58" s="5">
        <v>0</v>
      </c>
      <c r="E58" s="35">
        <v>0</v>
      </c>
      <c r="F58" s="5">
        <v>0</v>
      </c>
      <c r="G58" s="36">
        <f>A81</f>
        <v>0</v>
      </c>
      <c r="H58" s="5"/>
      <c r="I58" s="5"/>
      <c r="J58" s="5"/>
      <c r="K58" s="14" t="s">
        <v>107</v>
      </c>
      <c r="L58" s="5"/>
      <c r="M58" s="31"/>
      <c r="N58" s="14"/>
      <c r="O58" s="5"/>
      <c r="P58" s="31"/>
      <c r="Q58" s="5"/>
      <c r="R58" s="14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14" t="s">
        <v>108</v>
      </c>
      <c r="C59" s="5"/>
      <c r="D59" s="5">
        <v>0</v>
      </c>
      <c r="E59" s="35">
        <v>0</v>
      </c>
      <c r="F59" s="5">
        <v>0</v>
      </c>
      <c r="G59" s="36">
        <f>A88</f>
        <v>0</v>
      </c>
      <c r="H59" s="5"/>
      <c r="I59" s="5"/>
      <c r="J59" s="5"/>
      <c r="K59" s="14" t="s">
        <v>109</v>
      </c>
      <c r="L59" s="5"/>
      <c r="M59" s="31"/>
      <c r="N59" s="14"/>
      <c r="O59" s="5"/>
      <c r="P59" s="31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" customHeight="1" thickBot="1">
      <c r="A60" s="5"/>
      <c r="B60" s="14"/>
      <c r="C60" s="5"/>
      <c r="D60" s="19" t="s">
        <v>16</v>
      </c>
      <c r="E60" s="19" t="s">
        <v>16</v>
      </c>
      <c r="F60" s="19" t="s">
        <v>16</v>
      </c>
      <c r="G60" s="19" t="s">
        <v>16</v>
      </c>
      <c r="H60" s="5"/>
      <c r="I60" s="5"/>
      <c r="J60" s="5"/>
      <c r="K60" s="14" t="s">
        <v>110</v>
      </c>
      <c r="L60" s="5"/>
      <c r="M60" s="31"/>
      <c r="N60" s="5" t="s">
        <v>111</v>
      </c>
      <c r="O60" s="5"/>
      <c r="P60" s="37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5" customHeight="1" thickBot="1">
      <c r="A61" s="9"/>
      <c r="B61" s="38" t="s">
        <v>112</v>
      </c>
      <c r="C61" s="5"/>
      <c r="D61" s="23">
        <f>SUM(D57:D59)</f>
        <v>0</v>
      </c>
      <c r="E61" s="5"/>
      <c r="F61" s="5"/>
      <c r="G61" s="36">
        <f>SUM(G57:G59)</f>
        <v>0</v>
      </c>
      <c r="H61" s="5"/>
      <c r="I61" s="5"/>
      <c r="J61" s="5"/>
      <c r="K61" s="14" t="s">
        <v>113</v>
      </c>
      <c r="L61" s="5"/>
      <c r="M61" s="31"/>
      <c r="N61" s="5"/>
      <c r="O61" s="5" t="s">
        <v>31</v>
      </c>
      <c r="P61" s="39">
        <f>SUM(M55+M56+M57+M58+M59+M60+M61+P57+P58+P59+P60)</f>
        <v>0</v>
      </c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9"/>
      <c r="B62" s="9"/>
      <c r="C62" s="9"/>
      <c r="D62" s="9"/>
      <c r="E62" s="9"/>
      <c r="F62" s="9"/>
      <c r="G62" s="9"/>
      <c r="H62" s="5"/>
      <c r="I62" s="5"/>
      <c r="J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9"/>
      <c r="B63" s="9"/>
      <c r="C63" s="9"/>
      <c r="D63" s="9"/>
      <c r="E63" s="9"/>
      <c r="F63" s="9"/>
      <c r="G63" s="9"/>
      <c r="H63" s="5"/>
      <c r="I63" s="5"/>
      <c r="J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N64" s="5"/>
      <c r="O64" s="5"/>
      <c r="P64" s="5"/>
      <c r="Q64" s="5"/>
      <c r="R64" s="14"/>
      <c r="S64" s="14"/>
      <c r="T64" s="14"/>
      <c r="U64" s="14"/>
      <c r="V64" s="14"/>
      <c r="W64" s="14"/>
      <c r="X64" s="14"/>
      <c r="Y64" s="14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N65" s="5"/>
      <c r="O65" s="5"/>
      <c r="P65" s="5"/>
      <c r="Q65" s="5"/>
      <c r="R65" s="14" t="s">
        <v>114</v>
      </c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4" t="s">
        <v>84</v>
      </c>
      <c r="S66" s="14" t="s">
        <v>115</v>
      </c>
      <c r="T66" s="5"/>
      <c r="U66" s="14" t="s">
        <v>116</v>
      </c>
      <c r="V66" s="14" t="s">
        <v>117</v>
      </c>
      <c r="W66" s="5"/>
      <c r="X66" s="14" t="s">
        <v>116</v>
      </c>
      <c r="Y66" s="14" t="s">
        <v>118</v>
      </c>
      <c r="Z66" s="5"/>
    </row>
    <row r="67" spans="1:26" ht="12.75">
      <c r="A67" s="14" t="s">
        <v>119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v>0</v>
      </c>
      <c r="S67" s="5">
        <v>0</v>
      </c>
      <c r="T67" s="5"/>
      <c r="U67" s="5">
        <v>0</v>
      </c>
      <c r="V67" s="35">
        <v>0.15</v>
      </c>
      <c r="W67" s="5"/>
      <c r="X67" s="5">
        <v>0</v>
      </c>
      <c r="Y67" s="5">
        <v>0</v>
      </c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v>25001</v>
      </c>
      <c r="S68" s="5">
        <v>3750</v>
      </c>
      <c r="T68" s="5"/>
      <c r="U68" s="5">
        <v>25001</v>
      </c>
      <c r="V68" s="35">
        <v>0.18</v>
      </c>
      <c r="W68" s="5"/>
      <c r="X68" s="5">
        <v>25001</v>
      </c>
      <c r="Y68" s="5">
        <v>25000</v>
      </c>
      <c r="Z68" s="5"/>
    </row>
    <row r="69" spans="1:26" ht="12.75">
      <c r="A69" s="14" t="s">
        <v>102</v>
      </c>
      <c r="B69" s="5"/>
      <c r="C69" s="5"/>
      <c r="D69" s="20" t="s">
        <v>120</v>
      </c>
      <c r="E69" s="20" t="s">
        <v>121</v>
      </c>
      <c r="F69" s="20" t="s">
        <v>122</v>
      </c>
      <c r="G69" s="20" t="s">
        <v>123</v>
      </c>
      <c r="H69" s="20" t="s">
        <v>124</v>
      </c>
      <c r="I69" s="20" t="s">
        <v>125</v>
      </c>
      <c r="J69" s="20" t="s">
        <v>126</v>
      </c>
      <c r="K69" s="20" t="s">
        <v>127</v>
      </c>
      <c r="L69" s="20" t="s">
        <v>128</v>
      </c>
      <c r="M69" s="20" t="s">
        <v>129</v>
      </c>
      <c r="N69" s="20" t="s">
        <v>130</v>
      </c>
      <c r="O69" s="20" t="s">
        <v>131</v>
      </c>
      <c r="P69" s="5"/>
      <c r="Q69" s="5"/>
      <c r="R69" s="5">
        <v>50001</v>
      </c>
      <c r="S69" s="5">
        <v>8250</v>
      </c>
      <c r="T69" s="5"/>
      <c r="U69" s="5">
        <v>50001</v>
      </c>
      <c r="V69" s="35">
        <v>0.3</v>
      </c>
      <c r="W69" s="5"/>
      <c r="X69" s="5">
        <v>50001</v>
      </c>
      <c r="Y69" s="5">
        <v>50000</v>
      </c>
      <c r="Z69" s="5"/>
    </row>
    <row r="70" spans="1:26" ht="12.75">
      <c r="A70" s="5"/>
      <c r="B70" s="5"/>
      <c r="C70" s="5"/>
      <c r="D70" s="14" t="s">
        <v>132</v>
      </c>
      <c r="E70" s="14" t="s">
        <v>132</v>
      </c>
      <c r="F70" s="14" t="s">
        <v>132</v>
      </c>
      <c r="G70" s="14" t="s">
        <v>132</v>
      </c>
      <c r="H70" s="14" t="s">
        <v>132</v>
      </c>
      <c r="I70" s="14" t="s">
        <v>132</v>
      </c>
      <c r="J70" s="14" t="s">
        <v>132</v>
      </c>
      <c r="K70" s="14" t="s">
        <v>132</v>
      </c>
      <c r="L70" s="14" t="s">
        <v>132</v>
      </c>
      <c r="M70" s="14" t="s">
        <v>132</v>
      </c>
      <c r="N70" s="14" t="s">
        <v>132</v>
      </c>
      <c r="O70" s="14" t="s">
        <v>132</v>
      </c>
      <c r="P70" s="5"/>
      <c r="Q70" s="5"/>
      <c r="R70" s="5">
        <v>75001</v>
      </c>
      <c r="S70" s="5">
        <v>15750</v>
      </c>
      <c r="T70" s="5"/>
      <c r="U70" s="5">
        <v>75001</v>
      </c>
      <c r="V70" s="35">
        <v>0.4</v>
      </c>
      <c r="W70" s="5"/>
      <c r="X70" s="5">
        <v>75001</v>
      </c>
      <c r="Y70" s="5">
        <v>75000</v>
      </c>
      <c r="Z70" s="5"/>
    </row>
    <row r="71" spans="1:26" ht="12.75">
      <c r="A71" s="5">
        <f>D57</f>
        <v>0</v>
      </c>
      <c r="B71" s="14" t="s">
        <v>133</v>
      </c>
      <c r="C71" s="12" t="s">
        <v>134</v>
      </c>
      <c r="D71" s="35">
        <f>A71*(A72/1200)</f>
        <v>0</v>
      </c>
      <c r="E71" s="35">
        <f aca="true" t="shared" si="10" ref="E71:O71">D73*($A$72/1200)</f>
        <v>0</v>
      </c>
      <c r="F71" s="35">
        <f t="shared" si="10"/>
        <v>0</v>
      </c>
      <c r="G71" s="35">
        <f t="shared" si="10"/>
        <v>0</v>
      </c>
      <c r="H71" s="35">
        <f t="shared" si="10"/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5">
        <f t="shared" si="10"/>
        <v>0</v>
      </c>
      <c r="P71" s="5"/>
      <c r="Q71" s="5"/>
      <c r="R71" s="5">
        <v>100001</v>
      </c>
      <c r="S71" s="5">
        <v>25750</v>
      </c>
      <c r="T71" s="5"/>
      <c r="U71" s="5">
        <v>100001</v>
      </c>
      <c r="V71" s="35">
        <v>0.46</v>
      </c>
      <c r="W71" s="5"/>
      <c r="X71" s="5">
        <v>100001</v>
      </c>
      <c r="Y71" s="9">
        <v>100000</v>
      </c>
      <c r="Z71" s="5"/>
    </row>
    <row r="72" spans="1:26" ht="12.75">
      <c r="A72" s="35">
        <f>E57</f>
        <v>0</v>
      </c>
      <c r="B72" s="14" t="s">
        <v>134</v>
      </c>
      <c r="C72" s="12" t="s">
        <v>133</v>
      </c>
      <c r="D72" s="35">
        <f aca="true" t="shared" si="11" ref="D72:O72">$A$74-D71</f>
        <v>0</v>
      </c>
      <c r="E72" s="35">
        <f t="shared" si="11"/>
        <v>0</v>
      </c>
      <c r="F72" s="35">
        <f t="shared" si="11"/>
        <v>0</v>
      </c>
      <c r="G72" s="35">
        <f t="shared" si="11"/>
        <v>0</v>
      </c>
      <c r="H72" s="35">
        <f t="shared" si="11"/>
        <v>0</v>
      </c>
      <c r="I72" s="35">
        <f t="shared" si="11"/>
        <v>0</v>
      </c>
      <c r="J72" s="35">
        <f t="shared" si="11"/>
        <v>0</v>
      </c>
      <c r="K72" s="35">
        <f t="shared" si="11"/>
        <v>0</v>
      </c>
      <c r="L72" s="35">
        <f t="shared" si="11"/>
        <v>0</v>
      </c>
      <c r="M72" s="35">
        <f t="shared" si="11"/>
        <v>0</v>
      </c>
      <c r="N72" s="35">
        <f t="shared" si="11"/>
        <v>0</v>
      </c>
      <c r="O72" s="35">
        <f t="shared" si="11"/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>
        <f>F57</f>
        <v>0</v>
      </c>
      <c r="B73" s="14" t="s">
        <v>135</v>
      </c>
      <c r="C73" s="12" t="s">
        <v>11</v>
      </c>
      <c r="D73" s="35">
        <f>A71-D72</f>
        <v>0</v>
      </c>
      <c r="E73" s="35">
        <f aca="true" t="shared" si="12" ref="E73:O73">D73-E72</f>
        <v>0</v>
      </c>
      <c r="F73" s="35">
        <f t="shared" si="12"/>
        <v>0</v>
      </c>
      <c r="G73" s="35">
        <f t="shared" si="12"/>
        <v>0</v>
      </c>
      <c r="H73" s="35">
        <f t="shared" si="12"/>
        <v>0</v>
      </c>
      <c r="I73" s="35">
        <f t="shared" si="12"/>
        <v>0</v>
      </c>
      <c r="J73" s="35">
        <f t="shared" si="12"/>
        <v>0</v>
      </c>
      <c r="K73" s="35">
        <f t="shared" si="12"/>
        <v>0</v>
      </c>
      <c r="L73" s="35">
        <f t="shared" si="12"/>
        <v>0</v>
      </c>
      <c r="M73" s="35">
        <f t="shared" si="12"/>
        <v>0</v>
      </c>
      <c r="N73" s="35">
        <f t="shared" si="12"/>
        <v>0</v>
      </c>
      <c r="O73" s="35">
        <f t="shared" si="12"/>
        <v>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35">
        <f>IF(A71=0,0,(A71*((A72/1200)/(1-(1/(1+(A72/1200))^(A73*12))))))</f>
        <v>0</v>
      </c>
      <c r="B74" s="14" t="s">
        <v>136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3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4" t="s">
        <v>102</v>
      </c>
      <c r="R75" s="5"/>
      <c r="S75" s="5"/>
      <c r="T75" s="20">
        <v>13</v>
      </c>
      <c r="U75" s="20">
        <v>14</v>
      </c>
      <c r="V75" s="20">
        <v>15</v>
      </c>
      <c r="W75" s="20">
        <v>16</v>
      </c>
      <c r="X75" s="20">
        <v>17</v>
      </c>
      <c r="Y75" s="20">
        <v>18</v>
      </c>
      <c r="Z75" s="20">
        <v>19</v>
      </c>
      <c r="AA75" s="20">
        <v>20</v>
      </c>
      <c r="AB75" s="20">
        <v>21</v>
      </c>
      <c r="AC75" s="20">
        <v>22</v>
      </c>
      <c r="AD75" s="20">
        <v>23</v>
      </c>
      <c r="AE75" s="20">
        <v>24</v>
      </c>
      <c r="AF75" s="1" t="s">
        <v>31</v>
      </c>
    </row>
    <row r="76" spans="1:31" ht="12.75">
      <c r="A76" s="14" t="s">
        <v>106</v>
      </c>
      <c r="B76" s="5"/>
      <c r="C76" s="5"/>
      <c r="D76" s="20" t="s">
        <v>120</v>
      </c>
      <c r="E76" s="20" t="s">
        <v>121</v>
      </c>
      <c r="F76" s="20" t="s">
        <v>122</v>
      </c>
      <c r="G76" s="20" t="s">
        <v>123</v>
      </c>
      <c r="H76" s="20" t="s">
        <v>124</v>
      </c>
      <c r="I76" s="20" t="s">
        <v>125</v>
      </c>
      <c r="J76" s="20" t="s">
        <v>126</v>
      </c>
      <c r="K76" s="20" t="s">
        <v>127</v>
      </c>
      <c r="L76" s="20" t="s">
        <v>128</v>
      </c>
      <c r="M76" s="20" t="s">
        <v>129</v>
      </c>
      <c r="N76" s="20" t="s">
        <v>130</v>
      </c>
      <c r="O76" s="20" t="s">
        <v>131</v>
      </c>
      <c r="P76" s="5"/>
      <c r="Q76" s="5"/>
      <c r="R76" s="5"/>
      <c r="S76" s="5"/>
      <c r="T76" s="14" t="s">
        <v>132</v>
      </c>
      <c r="U76" s="14" t="s">
        <v>132</v>
      </c>
      <c r="V76" s="14" t="s">
        <v>132</v>
      </c>
      <c r="W76" s="14" t="s">
        <v>132</v>
      </c>
      <c r="X76" s="14" t="s">
        <v>132</v>
      </c>
      <c r="Y76" s="14" t="s">
        <v>132</v>
      </c>
      <c r="Z76" s="14" t="s">
        <v>132</v>
      </c>
      <c r="AA76" s="14" t="s">
        <v>132</v>
      </c>
      <c r="AB76" s="14" t="s">
        <v>132</v>
      </c>
      <c r="AC76" s="14" t="s">
        <v>132</v>
      </c>
      <c r="AD76" s="14" t="s">
        <v>132</v>
      </c>
      <c r="AE76" s="14" t="s">
        <v>132</v>
      </c>
    </row>
    <row r="77" spans="1:32" ht="12.75">
      <c r="A77" s="5"/>
      <c r="B77" s="5"/>
      <c r="C77" s="5"/>
      <c r="D77" s="14" t="s">
        <v>132</v>
      </c>
      <c r="E77" s="14" t="s">
        <v>132</v>
      </c>
      <c r="F77" s="14" t="s">
        <v>132</v>
      </c>
      <c r="G77" s="14" t="s">
        <v>132</v>
      </c>
      <c r="H77" s="14" t="s">
        <v>132</v>
      </c>
      <c r="I77" s="14" t="s">
        <v>132</v>
      </c>
      <c r="J77" s="14" t="s">
        <v>132</v>
      </c>
      <c r="K77" s="14" t="s">
        <v>132</v>
      </c>
      <c r="L77" s="14" t="s">
        <v>132</v>
      </c>
      <c r="M77" s="14" t="s">
        <v>132</v>
      </c>
      <c r="N77" s="14" t="s">
        <v>132</v>
      </c>
      <c r="O77" s="14" t="s">
        <v>132</v>
      </c>
      <c r="P77" s="5"/>
      <c r="Q77" s="5" t="s">
        <v>53</v>
      </c>
      <c r="R77" s="14" t="s">
        <v>53</v>
      </c>
      <c r="S77" s="12" t="s">
        <v>134</v>
      </c>
      <c r="T77" s="35">
        <f>O73*($A$72/1200)</f>
        <v>0</v>
      </c>
      <c r="U77" s="35">
        <f aca="true" t="shared" si="13" ref="U77:AE77">T79*($A$72/1200)</f>
        <v>0</v>
      </c>
      <c r="V77" s="35">
        <f t="shared" si="13"/>
        <v>0</v>
      </c>
      <c r="W77" s="35">
        <f t="shared" si="13"/>
        <v>0</v>
      </c>
      <c r="X77" s="35">
        <f t="shared" si="13"/>
        <v>0</v>
      </c>
      <c r="Y77" s="35">
        <f t="shared" si="13"/>
        <v>0</v>
      </c>
      <c r="Z77" s="35">
        <f t="shared" si="13"/>
        <v>0</v>
      </c>
      <c r="AA77" s="35">
        <f t="shared" si="13"/>
        <v>0</v>
      </c>
      <c r="AB77" s="35">
        <f t="shared" si="13"/>
        <v>0</v>
      </c>
      <c r="AC77" s="35">
        <f t="shared" si="13"/>
        <v>0</v>
      </c>
      <c r="AD77" s="35">
        <f t="shared" si="13"/>
        <v>0</v>
      </c>
      <c r="AE77" s="35">
        <f t="shared" si="13"/>
        <v>0</v>
      </c>
      <c r="AF77" s="1">
        <f>SUM(T77:AE77)</f>
        <v>0</v>
      </c>
    </row>
    <row r="78" spans="1:32" ht="12.75">
      <c r="A78" s="5">
        <f>D58</f>
        <v>0</v>
      </c>
      <c r="B78" s="14" t="s">
        <v>133</v>
      </c>
      <c r="C78" s="12" t="s">
        <v>134</v>
      </c>
      <c r="D78" s="35">
        <f>A78*(A79/1200)</f>
        <v>0</v>
      </c>
      <c r="E78" s="35">
        <f aca="true" t="shared" si="14" ref="E78:O78">D80*($A$79/1200)</f>
        <v>0</v>
      </c>
      <c r="F78" s="35">
        <f t="shared" si="14"/>
        <v>0</v>
      </c>
      <c r="G78" s="35">
        <f t="shared" si="14"/>
        <v>0</v>
      </c>
      <c r="H78" s="35">
        <f t="shared" si="14"/>
        <v>0</v>
      </c>
      <c r="I78" s="35">
        <f t="shared" si="14"/>
        <v>0</v>
      </c>
      <c r="J78" s="35">
        <f t="shared" si="14"/>
        <v>0</v>
      </c>
      <c r="K78" s="35">
        <f t="shared" si="14"/>
        <v>0</v>
      </c>
      <c r="L78" s="35">
        <f t="shared" si="14"/>
        <v>0</v>
      </c>
      <c r="M78" s="35">
        <f t="shared" si="14"/>
        <v>0</v>
      </c>
      <c r="N78" s="35">
        <f t="shared" si="14"/>
        <v>0</v>
      </c>
      <c r="O78" s="35">
        <f t="shared" si="14"/>
        <v>0</v>
      </c>
      <c r="P78" s="5"/>
      <c r="Q78" s="35" t="s">
        <v>53</v>
      </c>
      <c r="R78" s="14" t="s">
        <v>53</v>
      </c>
      <c r="S78" s="12" t="s">
        <v>133</v>
      </c>
      <c r="T78" s="40">
        <f>Q80-T77</f>
        <v>0</v>
      </c>
      <c r="U78" s="40">
        <f aca="true" t="shared" si="15" ref="U78:AE78">$Q$80-U77</f>
        <v>0</v>
      </c>
      <c r="V78" s="40">
        <f t="shared" si="15"/>
        <v>0</v>
      </c>
      <c r="W78" s="40">
        <f t="shared" si="15"/>
        <v>0</v>
      </c>
      <c r="X78" s="40">
        <f t="shared" si="15"/>
        <v>0</v>
      </c>
      <c r="Y78" s="40">
        <f t="shared" si="15"/>
        <v>0</v>
      </c>
      <c r="Z78" s="40">
        <f t="shared" si="15"/>
        <v>0</v>
      </c>
      <c r="AA78" s="40">
        <f t="shared" si="15"/>
        <v>0</v>
      </c>
      <c r="AB78" s="40">
        <f t="shared" si="15"/>
        <v>0</v>
      </c>
      <c r="AC78" s="40">
        <f t="shared" si="15"/>
        <v>0</v>
      </c>
      <c r="AD78" s="40">
        <f t="shared" si="15"/>
        <v>0</v>
      </c>
      <c r="AE78" s="40">
        <f t="shared" si="15"/>
        <v>0</v>
      </c>
      <c r="AF78" s="1">
        <f>SUM(T78:AE78)</f>
        <v>0</v>
      </c>
    </row>
    <row r="79" spans="1:31" ht="12.75">
      <c r="A79" s="35">
        <f>E58</f>
        <v>0</v>
      </c>
      <c r="B79" s="14" t="s">
        <v>134</v>
      </c>
      <c r="C79" s="12" t="s">
        <v>133</v>
      </c>
      <c r="D79" s="35">
        <f aca="true" t="shared" si="16" ref="D79:O79">$A$81-D78</f>
        <v>0</v>
      </c>
      <c r="E79" s="35">
        <f t="shared" si="16"/>
        <v>0</v>
      </c>
      <c r="F79" s="35">
        <f t="shared" si="16"/>
        <v>0</v>
      </c>
      <c r="G79" s="35">
        <f t="shared" si="16"/>
        <v>0</v>
      </c>
      <c r="H79" s="35">
        <f t="shared" si="16"/>
        <v>0</v>
      </c>
      <c r="I79" s="35">
        <f t="shared" si="16"/>
        <v>0</v>
      </c>
      <c r="J79" s="35">
        <f t="shared" si="16"/>
        <v>0</v>
      </c>
      <c r="K79" s="35">
        <f t="shared" si="16"/>
        <v>0</v>
      </c>
      <c r="L79" s="35">
        <f t="shared" si="16"/>
        <v>0</v>
      </c>
      <c r="M79" s="35">
        <f t="shared" si="16"/>
        <v>0</v>
      </c>
      <c r="N79" s="35">
        <f t="shared" si="16"/>
        <v>0</v>
      </c>
      <c r="O79" s="35">
        <f t="shared" si="16"/>
        <v>0</v>
      </c>
      <c r="P79" s="5"/>
      <c r="Q79" s="5" t="s">
        <v>53</v>
      </c>
      <c r="R79" s="14" t="s">
        <v>53</v>
      </c>
      <c r="S79" s="12" t="s">
        <v>11</v>
      </c>
      <c r="T79" s="40">
        <f>O73-T78</f>
        <v>0</v>
      </c>
      <c r="U79" s="40">
        <f aca="true" t="shared" si="17" ref="U79:AE79">T79-U77</f>
        <v>0</v>
      </c>
      <c r="V79" s="40">
        <f t="shared" si="17"/>
        <v>0</v>
      </c>
      <c r="W79" s="40">
        <f t="shared" si="17"/>
        <v>0</v>
      </c>
      <c r="X79" s="40">
        <f t="shared" si="17"/>
        <v>0</v>
      </c>
      <c r="Y79" s="40">
        <f t="shared" si="17"/>
        <v>0</v>
      </c>
      <c r="Z79" s="40">
        <f t="shared" si="17"/>
        <v>0</v>
      </c>
      <c r="AA79" s="40">
        <f t="shared" si="17"/>
        <v>0</v>
      </c>
      <c r="AB79" s="40">
        <f t="shared" si="17"/>
        <v>0</v>
      </c>
      <c r="AC79" s="40">
        <f t="shared" si="17"/>
        <v>0</v>
      </c>
      <c r="AD79" s="40">
        <f t="shared" si="17"/>
        <v>0</v>
      </c>
      <c r="AE79" s="40">
        <f t="shared" si="17"/>
        <v>0</v>
      </c>
    </row>
    <row r="80" spans="1:31" ht="12.75">
      <c r="A80" s="5">
        <f>F58</f>
        <v>0</v>
      </c>
      <c r="B80" s="14" t="s">
        <v>135</v>
      </c>
      <c r="C80" s="12" t="s">
        <v>11</v>
      </c>
      <c r="D80" s="35">
        <f>A78-D79</f>
        <v>0</v>
      </c>
      <c r="E80" s="35">
        <f aca="true" t="shared" si="18" ref="E80:O80">D80-E79</f>
        <v>0</v>
      </c>
      <c r="F80" s="35">
        <f t="shared" si="18"/>
        <v>0</v>
      </c>
      <c r="G80" s="35">
        <f t="shared" si="18"/>
        <v>0</v>
      </c>
      <c r="H80" s="35">
        <f t="shared" si="18"/>
        <v>0</v>
      </c>
      <c r="I80" s="35">
        <f t="shared" si="18"/>
        <v>0</v>
      </c>
      <c r="J80" s="35">
        <f t="shared" si="18"/>
        <v>0</v>
      </c>
      <c r="K80" s="35">
        <f t="shared" si="18"/>
        <v>0</v>
      </c>
      <c r="L80" s="35">
        <f t="shared" si="18"/>
        <v>0</v>
      </c>
      <c r="M80" s="35">
        <f t="shared" si="18"/>
        <v>0</v>
      </c>
      <c r="N80" s="35">
        <f t="shared" si="18"/>
        <v>0</v>
      </c>
      <c r="O80" s="35">
        <f t="shared" si="18"/>
        <v>0</v>
      </c>
      <c r="P80" s="5"/>
      <c r="Q80" s="35">
        <f>A74</f>
        <v>0</v>
      </c>
      <c r="R80" s="14" t="s">
        <v>136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2.75">
      <c r="A81" s="35">
        <f>IF(A78=0,0,(A78*((A79/1200)/(1-(1/(1+(A79/1200))^(A80*12))))))</f>
        <v>0</v>
      </c>
      <c r="B81" s="14" t="s">
        <v>136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4" t="s">
        <v>53</v>
      </c>
      <c r="R82" s="5"/>
      <c r="S82" s="5"/>
      <c r="T82" s="20" t="s">
        <v>120</v>
      </c>
      <c r="U82" s="20" t="s">
        <v>121</v>
      </c>
      <c r="V82" s="20" t="s">
        <v>122</v>
      </c>
      <c r="W82" s="20" t="s">
        <v>123</v>
      </c>
      <c r="X82" s="20" t="s">
        <v>124</v>
      </c>
      <c r="Y82" s="20" t="s">
        <v>125</v>
      </c>
      <c r="Z82" s="20" t="s">
        <v>126</v>
      </c>
      <c r="AA82" s="20" t="s">
        <v>127</v>
      </c>
      <c r="AB82" s="20" t="s">
        <v>128</v>
      </c>
      <c r="AC82" s="20" t="s">
        <v>129</v>
      </c>
      <c r="AD82" s="20" t="s">
        <v>130</v>
      </c>
      <c r="AE82" s="20" t="s">
        <v>131</v>
      </c>
    </row>
    <row r="83" spans="1:31" ht="12.75">
      <c r="A83" s="14" t="s">
        <v>108</v>
      </c>
      <c r="B83" s="5"/>
      <c r="C83" s="5"/>
      <c r="D83" s="20" t="s">
        <v>120</v>
      </c>
      <c r="E83" s="20" t="s">
        <v>121</v>
      </c>
      <c r="F83" s="20" t="s">
        <v>122</v>
      </c>
      <c r="G83" s="20" t="s">
        <v>123</v>
      </c>
      <c r="H83" s="20" t="s">
        <v>124</v>
      </c>
      <c r="I83" s="20" t="s">
        <v>125</v>
      </c>
      <c r="J83" s="20" t="s">
        <v>126</v>
      </c>
      <c r="K83" s="20" t="s">
        <v>127</v>
      </c>
      <c r="L83" s="20" t="s">
        <v>128</v>
      </c>
      <c r="M83" s="20" t="s">
        <v>129</v>
      </c>
      <c r="N83" s="20" t="s">
        <v>130</v>
      </c>
      <c r="O83" s="20" t="s">
        <v>131</v>
      </c>
      <c r="P83" s="5"/>
      <c r="Q83" s="5"/>
      <c r="R83" s="5"/>
      <c r="S83" s="5"/>
      <c r="T83" s="14" t="s">
        <v>132</v>
      </c>
      <c r="U83" s="14" t="s">
        <v>132</v>
      </c>
      <c r="V83" s="14" t="s">
        <v>132</v>
      </c>
      <c r="W83" s="14" t="s">
        <v>132</v>
      </c>
      <c r="X83" s="14" t="s">
        <v>132</v>
      </c>
      <c r="Y83" s="14" t="s">
        <v>132</v>
      </c>
      <c r="Z83" s="14" t="s">
        <v>132</v>
      </c>
      <c r="AA83" s="14" t="s">
        <v>132</v>
      </c>
      <c r="AB83" s="14" t="s">
        <v>132</v>
      </c>
      <c r="AC83" s="14" t="s">
        <v>132</v>
      </c>
      <c r="AD83" s="14" t="s">
        <v>132</v>
      </c>
      <c r="AE83" s="14" t="s">
        <v>132</v>
      </c>
    </row>
    <row r="84" spans="1:35" ht="12.75">
      <c r="A84" s="5"/>
      <c r="B84" s="5"/>
      <c r="C84" s="5"/>
      <c r="D84" s="14" t="s">
        <v>132</v>
      </c>
      <c r="E84" s="14" t="s">
        <v>132</v>
      </c>
      <c r="F84" s="14" t="s">
        <v>132</v>
      </c>
      <c r="G84" s="14" t="s">
        <v>132</v>
      </c>
      <c r="H84" s="14" t="s">
        <v>132</v>
      </c>
      <c r="I84" s="14" t="s">
        <v>132</v>
      </c>
      <c r="J84" s="14" t="s">
        <v>132</v>
      </c>
      <c r="K84" s="14" t="s">
        <v>132</v>
      </c>
      <c r="L84" s="14" t="s">
        <v>132</v>
      </c>
      <c r="M84" s="14" t="s">
        <v>132</v>
      </c>
      <c r="N84" s="14" t="s">
        <v>132</v>
      </c>
      <c r="O84" s="14" t="s">
        <v>132</v>
      </c>
      <c r="P84" s="5"/>
      <c r="Q84" s="5" t="s">
        <v>53</v>
      </c>
      <c r="R84" s="14" t="s">
        <v>137</v>
      </c>
      <c r="S84" s="12" t="s">
        <v>53</v>
      </c>
      <c r="T84" s="35" t="s">
        <v>137</v>
      </c>
      <c r="U84" s="35" t="s">
        <v>53</v>
      </c>
      <c r="V84" s="35" t="s">
        <v>53</v>
      </c>
      <c r="W84" s="35" t="s">
        <v>53</v>
      </c>
      <c r="X84" s="35" t="s">
        <v>137</v>
      </c>
      <c r="Y84" s="35" t="s">
        <v>53</v>
      </c>
      <c r="Z84" s="35" t="s">
        <v>53</v>
      </c>
      <c r="AA84" s="35" t="s">
        <v>53</v>
      </c>
      <c r="AB84" s="35" t="s">
        <v>53</v>
      </c>
      <c r="AC84" s="35" t="s">
        <v>53</v>
      </c>
      <c r="AD84" s="35" t="s">
        <v>53</v>
      </c>
      <c r="AE84" s="35" t="s">
        <v>53</v>
      </c>
      <c r="AF84" s="1" t="s">
        <v>53</v>
      </c>
      <c r="AG84" s="1" t="s">
        <v>53</v>
      </c>
      <c r="AH84" s="1" t="s">
        <v>53</v>
      </c>
      <c r="AI84" s="1" t="s">
        <v>53</v>
      </c>
    </row>
    <row r="85" spans="1:40" ht="12.75">
      <c r="A85" s="5">
        <f>D59</f>
        <v>0</v>
      </c>
      <c r="B85" s="14" t="s">
        <v>133</v>
      </c>
      <c r="C85" s="12" t="s">
        <v>134</v>
      </c>
      <c r="D85" s="35">
        <f>A85*(A86/1200)</f>
        <v>0</v>
      </c>
      <c r="E85" s="35">
        <f aca="true" t="shared" si="19" ref="E85:O85">D87*($A$86/1200)</f>
        <v>0</v>
      </c>
      <c r="F85" s="35">
        <f t="shared" si="19"/>
        <v>0</v>
      </c>
      <c r="G85" s="35">
        <f t="shared" si="19"/>
        <v>0</v>
      </c>
      <c r="H85" s="35">
        <f t="shared" si="19"/>
        <v>0</v>
      </c>
      <c r="I85" s="35">
        <f t="shared" si="19"/>
        <v>0</v>
      </c>
      <c r="J85" s="35">
        <f t="shared" si="19"/>
        <v>0</v>
      </c>
      <c r="K85" s="35">
        <f t="shared" si="19"/>
        <v>0</v>
      </c>
      <c r="L85" s="35">
        <f t="shared" si="19"/>
        <v>0</v>
      </c>
      <c r="M85" s="35">
        <f t="shared" si="19"/>
        <v>0</v>
      </c>
      <c r="N85" s="35">
        <f t="shared" si="19"/>
        <v>0</v>
      </c>
      <c r="O85" s="35">
        <f t="shared" si="19"/>
        <v>0</v>
      </c>
      <c r="P85" s="5"/>
      <c r="Q85" s="35" t="s">
        <v>53</v>
      </c>
      <c r="R85" s="14" t="s">
        <v>53</v>
      </c>
      <c r="S85" s="12" t="s">
        <v>137</v>
      </c>
      <c r="T85" s="35" t="s">
        <v>53</v>
      </c>
      <c r="U85" s="35" t="s">
        <v>53</v>
      </c>
      <c r="V85" s="35" t="s">
        <v>53</v>
      </c>
      <c r="W85" s="35" t="s">
        <v>53</v>
      </c>
      <c r="X85" s="35" t="s">
        <v>53</v>
      </c>
      <c r="Y85" s="35" t="s">
        <v>53</v>
      </c>
      <c r="Z85" s="35" t="s">
        <v>53</v>
      </c>
      <c r="AA85" s="35" t="s">
        <v>53</v>
      </c>
      <c r="AB85" s="35" t="s">
        <v>53</v>
      </c>
      <c r="AC85" s="35" t="s">
        <v>53</v>
      </c>
      <c r="AD85" s="35" t="s">
        <v>53</v>
      </c>
      <c r="AE85" s="35" t="s">
        <v>53</v>
      </c>
      <c r="AF85" s="1" t="s">
        <v>53</v>
      </c>
      <c r="AG85" s="1" t="s">
        <v>53</v>
      </c>
      <c r="AH85" s="1" t="s">
        <v>53</v>
      </c>
      <c r="AI85" s="1" t="s">
        <v>53</v>
      </c>
      <c r="AJ85" s="1" t="s">
        <v>53</v>
      </c>
      <c r="AK85" s="1" t="s">
        <v>53</v>
      </c>
      <c r="AL85" s="1" t="s">
        <v>53</v>
      </c>
      <c r="AM85" s="1" t="s">
        <v>53</v>
      </c>
      <c r="AN85" s="1" t="s">
        <v>53</v>
      </c>
    </row>
    <row r="86" spans="1:31" ht="12.75">
      <c r="A86" s="35">
        <f>E59</f>
        <v>0</v>
      </c>
      <c r="B86" s="14" t="s">
        <v>134</v>
      </c>
      <c r="C86" s="12" t="s">
        <v>133</v>
      </c>
      <c r="D86" s="35">
        <f aca="true" t="shared" si="20" ref="D86:O86">$A$88-D85</f>
        <v>0</v>
      </c>
      <c r="E86" s="35">
        <f t="shared" si="20"/>
        <v>0</v>
      </c>
      <c r="F86" s="35">
        <f t="shared" si="20"/>
        <v>0</v>
      </c>
      <c r="G86" s="35">
        <f t="shared" si="20"/>
        <v>0</v>
      </c>
      <c r="H86" s="35">
        <f t="shared" si="20"/>
        <v>0</v>
      </c>
      <c r="I86" s="35">
        <f t="shared" si="20"/>
        <v>0</v>
      </c>
      <c r="J86" s="35">
        <f t="shared" si="20"/>
        <v>0</v>
      </c>
      <c r="K86" s="35">
        <f t="shared" si="20"/>
        <v>0</v>
      </c>
      <c r="L86" s="35">
        <f t="shared" si="20"/>
        <v>0</v>
      </c>
      <c r="M86" s="35">
        <f t="shared" si="20"/>
        <v>0</v>
      </c>
      <c r="N86" s="35">
        <f t="shared" si="20"/>
        <v>0</v>
      </c>
      <c r="O86" s="35">
        <f t="shared" si="20"/>
        <v>0</v>
      </c>
      <c r="P86" s="5"/>
      <c r="Q86" s="5" t="s">
        <v>53</v>
      </c>
      <c r="R86" s="14" t="s">
        <v>53</v>
      </c>
      <c r="S86" s="12" t="s">
        <v>53</v>
      </c>
      <c r="T86" s="35" t="s">
        <v>53</v>
      </c>
      <c r="U86" s="35" t="s">
        <v>53</v>
      </c>
      <c r="V86" s="35" t="s">
        <v>53</v>
      </c>
      <c r="W86" s="35" t="s">
        <v>53</v>
      </c>
      <c r="X86" s="35" t="s">
        <v>53</v>
      </c>
      <c r="Y86" s="35" t="s">
        <v>53</v>
      </c>
      <c r="Z86" s="35" t="s">
        <v>53</v>
      </c>
      <c r="AA86" s="35" t="s">
        <v>53</v>
      </c>
      <c r="AB86" s="35" t="s">
        <v>53</v>
      </c>
      <c r="AC86" s="35" t="s">
        <v>53</v>
      </c>
      <c r="AD86" s="35" t="s">
        <v>53</v>
      </c>
      <c r="AE86" s="35" t="s">
        <v>137</v>
      </c>
    </row>
    <row r="87" spans="1:31" ht="12.75">
      <c r="A87" s="5">
        <f>F59</f>
        <v>0</v>
      </c>
      <c r="B87" s="14" t="s">
        <v>135</v>
      </c>
      <c r="C87" s="12" t="s">
        <v>11</v>
      </c>
      <c r="D87" s="35">
        <f>A85-D86</f>
        <v>0</v>
      </c>
      <c r="E87" s="35">
        <f aca="true" t="shared" si="21" ref="E87:O87">D87-E86</f>
        <v>0</v>
      </c>
      <c r="F87" s="35">
        <f t="shared" si="21"/>
        <v>0</v>
      </c>
      <c r="G87" s="35">
        <f t="shared" si="21"/>
        <v>0</v>
      </c>
      <c r="H87" s="35">
        <f t="shared" si="21"/>
        <v>0</v>
      </c>
      <c r="I87" s="35">
        <f t="shared" si="21"/>
        <v>0</v>
      </c>
      <c r="J87" s="35">
        <f t="shared" si="21"/>
        <v>0</v>
      </c>
      <c r="K87" s="35">
        <f t="shared" si="21"/>
        <v>0</v>
      </c>
      <c r="L87" s="35">
        <f t="shared" si="21"/>
        <v>0</v>
      </c>
      <c r="M87" s="35">
        <f t="shared" si="21"/>
        <v>0</v>
      </c>
      <c r="N87" s="35">
        <f t="shared" si="21"/>
        <v>0</v>
      </c>
      <c r="O87" s="35">
        <f t="shared" si="21"/>
        <v>0</v>
      </c>
      <c r="P87" s="5"/>
      <c r="Q87" s="35" t="s">
        <v>53</v>
      </c>
      <c r="R87" s="14" t="s">
        <v>53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26" ht="12.75">
      <c r="A88" s="35">
        <f>IF(A85=0,0,(A85*((A86/1200)/(1-(1/(1+(A86/1200))^(A87*12))))))</f>
        <v>0</v>
      </c>
      <c r="B88" s="14" t="s">
        <v>136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35">
        <f>A74+A81+A88</f>
        <v>0</v>
      </c>
      <c r="B90" s="14" t="s">
        <v>138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</sheetData>
  <sheetProtection/>
  <mergeCells count="9">
    <mergeCell ref="A19:B19"/>
    <mergeCell ref="A20:B20"/>
    <mergeCell ref="A21:B21"/>
    <mergeCell ref="A8:B8"/>
    <mergeCell ref="A14:B14"/>
    <mergeCell ref="A15:B15"/>
    <mergeCell ref="A16:B16"/>
    <mergeCell ref="A17:B17"/>
    <mergeCell ref="A18:B18"/>
  </mergeCells>
  <printOptions gridLines="1" headings="1" horizontalCentered="1"/>
  <pageMargins left="0" right="0" top="0" bottom="0" header="0.25" footer="0.25"/>
  <pageSetup fitToWidth="2" horizontalDpi="600" verticalDpi="600" orientation="landscape" scale="76" r:id="rId1"/>
  <colBreaks count="1" manualBreakCount="1">
    <brk id="1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Blecker</dc:creator>
  <cp:keywords/>
  <dc:description/>
  <cp:lastModifiedBy>Administrator</cp:lastModifiedBy>
  <cp:lastPrinted>2014-11-04T12:30:16Z</cp:lastPrinted>
  <dcterms:created xsi:type="dcterms:W3CDTF">1998-11-20T15:21:39Z</dcterms:created>
  <dcterms:modified xsi:type="dcterms:W3CDTF">2020-10-09T16:40:47Z</dcterms:modified>
  <cp:category/>
  <cp:version/>
  <cp:contentType/>
  <cp:contentStatus/>
</cp:coreProperties>
</file>